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480" yWindow="1395" windowWidth="13020" windowHeight="8025" tabRatio="800" activeTab="7"/>
  </bookViews>
  <sheets>
    <sheet name="Cover" sheetId="142" r:id="rId1"/>
    <sheet name="Change Log" sheetId="143" r:id="rId2"/>
    <sheet name="Map &amp; Key" sheetId="115" r:id="rId3"/>
    <sheet name="Inputs" sheetId="139" r:id="rId4"/>
    <sheet name="Time" sheetId="17" r:id="rId5"/>
    <sheet name="Indexation" sheetId="141" r:id="rId6"/>
    <sheet name="Calc" sheetId="66" r:id="rId7"/>
    <sheet name="Summary_Output" sheetId="140" r:id="rId8"/>
  </sheets>
  <calcPr calcId="145621" calcOnSave="0"/>
</workbook>
</file>

<file path=xl/calcChain.xml><?xml version="1.0" encoding="utf-8"?>
<calcChain xmlns="http://schemas.openxmlformats.org/spreadsheetml/2006/main">
  <c r="G384" i="66" l="1"/>
  <c r="G99" i="140"/>
  <c r="E99" i="140"/>
  <c r="G87" i="140"/>
  <c r="E87" i="140"/>
  <c r="G367" i="66"/>
  <c r="G356" i="66"/>
  <c r="G346" i="66"/>
  <c r="F346" i="66"/>
  <c r="E346" i="66"/>
  <c r="E351" i="66" s="1"/>
  <c r="E356" i="66" s="1"/>
  <c r="E384" i="66" l="1"/>
  <c r="E367" i="66"/>
  <c r="G25" i="140" l="1"/>
  <c r="E25" i="140"/>
  <c r="G88" i="140"/>
  <c r="E88" i="140"/>
  <c r="G91" i="140"/>
  <c r="E91" i="140"/>
  <c r="G63" i="140"/>
  <c r="E63" i="140"/>
  <c r="G59" i="140"/>
  <c r="E59" i="140"/>
  <c r="G58" i="140"/>
  <c r="E58" i="140"/>
  <c r="G21" i="140" l="1"/>
  <c r="E21" i="140"/>
  <c r="G242" i="66" l="1"/>
  <c r="G240" i="66"/>
  <c r="G416" i="66" l="1"/>
  <c r="G415" i="66"/>
  <c r="E416" i="66"/>
  <c r="E415" i="66"/>
  <c r="G408" i="66"/>
  <c r="F408" i="66"/>
  <c r="E408" i="66"/>
  <c r="G407" i="66"/>
  <c r="E407" i="66"/>
  <c r="G404" i="66"/>
  <c r="F404" i="66"/>
  <c r="E404" i="66"/>
  <c r="G403" i="66"/>
  <c r="E403" i="66"/>
  <c r="G412" i="66"/>
  <c r="E412" i="66"/>
  <c r="G411" i="66"/>
  <c r="E411" i="66"/>
  <c r="G375" i="66"/>
  <c r="F375" i="66"/>
  <c r="E375" i="66"/>
  <c r="G377" i="66"/>
  <c r="E377" i="66"/>
  <c r="G332" i="66"/>
  <c r="E332" i="66"/>
  <c r="E331" i="66"/>
  <c r="E327" i="66"/>
  <c r="G323" i="66"/>
  <c r="E323" i="66"/>
  <c r="G319" i="66"/>
  <c r="E319" i="66"/>
  <c r="G328" i="66"/>
  <c r="E328" i="66"/>
  <c r="G324" i="66"/>
  <c r="F324" i="66"/>
  <c r="E324" i="66"/>
  <c r="G320" i="66"/>
  <c r="F320" i="66"/>
  <c r="E320" i="66"/>
  <c r="G317" i="66"/>
  <c r="G331" i="66" s="1"/>
  <c r="G316" i="66"/>
  <c r="G327" i="66" s="1"/>
  <c r="G299" i="66"/>
  <c r="E299" i="66"/>
  <c r="E298" i="66"/>
  <c r="G290" i="66"/>
  <c r="E290" i="66"/>
  <c r="G291" i="66"/>
  <c r="F291" i="66"/>
  <c r="E291" i="66"/>
  <c r="G287" i="66"/>
  <c r="F287" i="66"/>
  <c r="E287" i="66"/>
  <c r="G286" i="66"/>
  <c r="E286" i="66"/>
  <c r="G295" i="66"/>
  <c r="E295" i="66"/>
  <c r="E294" i="66"/>
  <c r="G284" i="66"/>
  <c r="G298" i="66" s="1"/>
  <c r="G283" i="66"/>
  <c r="G294" i="66" s="1"/>
  <c r="G171" i="66"/>
  <c r="G170" i="66"/>
  <c r="E171" i="66"/>
  <c r="E170" i="66"/>
  <c r="G162" i="66"/>
  <c r="E162" i="66"/>
  <c r="G158" i="66"/>
  <c r="E158" i="66"/>
  <c r="G167" i="66"/>
  <c r="E167" i="66"/>
  <c r="G166" i="66"/>
  <c r="E166" i="66"/>
  <c r="G163" i="66"/>
  <c r="F163" i="66"/>
  <c r="E163" i="66"/>
  <c r="G159" i="66"/>
  <c r="F159" i="66"/>
  <c r="E159" i="66"/>
  <c r="G132" i="66"/>
  <c r="G128" i="66"/>
  <c r="G131" i="66"/>
  <c r="G127" i="66"/>
  <c r="E132" i="66"/>
  <c r="E128" i="66"/>
  <c r="G123" i="66"/>
  <c r="E123" i="66"/>
  <c r="F124" i="66"/>
  <c r="G124" i="66"/>
  <c r="E124" i="66"/>
  <c r="E131" i="66"/>
  <c r="E127" i="66"/>
  <c r="G120" i="66"/>
  <c r="F120" i="66"/>
  <c r="E120" i="66"/>
  <c r="G119" i="66"/>
  <c r="E119" i="66"/>
  <c r="G78" i="66"/>
  <c r="G77" i="66"/>
  <c r="F78" i="66"/>
  <c r="F77" i="66"/>
  <c r="E78" i="66"/>
  <c r="E77" i="66"/>
  <c r="G80" i="66"/>
  <c r="E80" i="66"/>
  <c r="G248" i="66"/>
  <c r="F248" i="66"/>
  <c r="G247" i="66"/>
  <c r="F247" i="66"/>
  <c r="E248" i="66"/>
  <c r="E247" i="66"/>
  <c r="G250" i="66"/>
  <c r="E250" i="66"/>
  <c r="G102" i="141" l="1"/>
  <c r="F102" i="141"/>
  <c r="E102" i="141"/>
  <c r="E40" i="140" l="1"/>
  <c r="G40" i="140"/>
  <c r="E32" i="140"/>
  <c r="G32" i="140"/>
  <c r="E22" i="140"/>
  <c r="G22" i="140"/>
  <c r="G55" i="140"/>
  <c r="E55" i="140"/>
  <c r="E18" i="140"/>
  <c r="G18" i="140"/>
  <c r="G354" i="66"/>
  <c r="G204" i="66"/>
  <c r="G36" i="66"/>
  <c r="G85" i="140"/>
  <c r="E85" i="140"/>
  <c r="G48" i="140"/>
  <c r="E48" i="140"/>
  <c r="G10" i="140"/>
  <c r="E10" i="140"/>
  <c r="G13" i="140"/>
  <c r="G17" i="140"/>
  <c r="G16" i="140"/>
  <c r="G15" i="140"/>
  <c r="G14" i="140"/>
  <c r="G12" i="140"/>
  <c r="G11" i="140"/>
  <c r="E13" i="140"/>
  <c r="E17" i="140"/>
  <c r="E16" i="140"/>
  <c r="E15" i="140"/>
  <c r="E14" i="140"/>
  <c r="E12" i="140"/>
  <c r="E11" i="140"/>
  <c r="G51" i="140"/>
  <c r="G54" i="140"/>
  <c r="G53" i="140"/>
  <c r="G52" i="140"/>
  <c r="G50" i="140"/>
  <c r="G49" i="140"/>
  <c r="E51" i="140"/>
  <c r="E54" i="140"/>
  <c r="E53" i="140"/>
  <c r="E52" i="140"/>
  <c r="E50" i="140"/>
  <c r="E49" i="140"/>
  <c r="G86" i="140"/>
  <c r="E86" i="140"/>
  <c r="G358" i="66"/>
  <c r="G355" i="66"/>
  <c r="G212" i="66"/>
  <c r="G207" i="66"/>
  <c r="G210" i="66"/>
  <c r="G209" i="66"/>
  <c r="G208" i="66"/>
  <c r="G206" i="66"/>
  <c r="G205" i="66"/>
  <c r="G45" i="66"/>
  <c r="G39" i="66"/>
  <c r="G43" i="66"/>
  <c r="G42" i="66"/>
  <c r="G41" i="66"/>
  <c r="G40" i="66"/>
  <c r="G38" i="66"/>
  <c r="G37" i="66"/>
  <c r="G396" i="66"/>
  <c r="G395" i="66"/>
  <c r="E396" i="66"/>
  <c r="E395" i="66"/>
  <c r="G93" i="140"/>
  <c r="G92" i="140"/>
  <c r="E93" i="140"/>
  <c r="E92" i="140"/>
  <c r="G398" i="66"/>
  <c r="G392" i="66"/>
  <c r="F392" i="66"/>
  <c r="E392" i="66"/>
  <c r="G391" i="66"/>
  <c r="E391" i="66"/>
  <c r="G387" i="66"/>
  <c r="E387" i="66"/>
  <c r="G388" i="66"/>
  <c r="F388" i="66"/>
  <c r="E388" i="66"/>
  <c r="G307" i="66"/>
  <c r="G303" i="66"/>
  <c r="G267" i="66"/>
  <c r="G192" i="66"/>
  <c r="F192" i="66"/>
  <c r="E192" i="66"/>
  <c r="E199" i="66" s="1"/>
  <c r="E240" i="66" s="1"/>
  <c r="G382" i="66"/>
  <c r="G339" i="66"/>
  <c r="F339" i="66"/>
  <c r="E339" i="66"/>
  <c r="E343" i="66" s="1"/>
  <c r="G341" i="66"/>
  <c r="G369" i="66"/>
  <c r="G348" i="66"/>
  <c r="G97" i="140"/>
  <c r="E97" i="140"/>
  <c r="G38" i="140"/>
  <c r="E38" i="140"/>
  <c r="G383" i="66"/>
  <c r="G366" i="66"/>
  <c r="G90" i="66"/>
  <c r="G139" i="66" s="1"/>
  <c r="G62" i="66"/>
  <c r="G345" i="66"/>
  <c r="F345" i="66"/>
  <c r="E345" i="66"/>
  <c r="E350" i="66" s="1"/>
  <c r="E366" i="66" s="1"/>
  <c r="G14" i="66"/>
  <c r="F14" i="66"/>
  <c r="E14" i="66"/>
  <c r="E23" i="66" s="1"/>
  <c r="E62" i="66" s="1"/>
  <c r="I103" i="141"/>
  <c r="H103" i="141"/>
  <c r="G103" i="141"/>
  <c r="F103" i="141"/>
  <c r="E103" i="141"/>
  <c r="D5" i="142"/>
  <c r="A1" i="142"/>
  <c r="E70" i="140"/>
  <c r="G70" i="140"/>
  <c r="E79" i="140"/>
  <c r="G79" i="140"/>
  <c r="E77" i="140"/>
  <c r="G77" i="140"/>
  <c r="E75" i="140"/>
  <c r="G75" i="140"/>
  <c r="E73" i="140"/>
  <c r="G73" i="140"/>
  <c r="E72" i="140"/>
  <c r="G72" i="140"/>
  <c r="G226" i="66"/>
  <c r="G229" i="66"/>
  <c r="G228" i="66"/>
  <c r="G227" i="66"/>
  <c r="G225" i="66"/>
  <c r="G224" i="66"/>
  <c r="G231" i="66"/>
  <c r="G42" i="140"/>
  <c r="G37" i="140"/>
  <c r="G35" i="140"/>
  <c r="G34" i="140"/>
  <c r="E42" i="140"/>
  <c r="E37" i="140"/>
  <c r="E35" i="140"/>
  <c r="E34" i="140"/>
  <c r="G66" i="66"/>
  <c r="G60" i="66"/>
  <c r="G64" i="66"/>
  <c r="G63" i="66"/>
  <c r="G61" i="66"/>
  <c r="G59" i="66"/>
  <c r="G58" i="66"/>
  <c r="E65" i="140"/>
  <c r="G65" i="140"/>
  <c r="E64" i="140"/>
  <c r="G64" i="140"/>
  <c r="E61" i="140"/>
  <c r="G61" i="140"/>
  <c r="E60" i="140"/>
  <c r="G60" i="140"/>
  <c r="E27" i="140"/>
  <c r="G27" i="140"/>
  <c r="E26" i="140"/>
  <c r="G26" i="140"/>
  <c r="E23" i="140"/>
  <c r="G23" i="140"/>
  <c r="E311" i="66"/>
  <c r="G311" i="66"/>
  <c r="E312" i="66"/>
  <c r="G312" i="66"/>
  <c r="E279" i="66"/>
  <c r="G279" i="66"/>
  <c r="E278" i="66"/>
  <c r="G278" i="66"/>
  <c r="G274" i="66"/>
  <c r="E274" i="66"/>
  <c r="E270" i="66"/>
  <c r="G270" i="66"/>
  <c r="E266" i="66"/>
  <c r="G266" i="66"/>
  <c r="G262" i="66"/>
  <c r="G261" i="66"/>
  <c r="G260" i="66"/>
  <c r="G259" i="66"/>
  <c r="G258" i="66"/>
  <c r="G257" i="66"/>
  <c r="G256" i="66"/>
  <c r="G308" i="66"/>
  <c r="F308" i="66"/>
  <c r="E308" i="66"/>
  <c r="G304" i="66"/>
  <c r="F304" i="66"/>
  <c r="E304" i="66"/>
  <c r="G275" i="66"/>
  <c r="F275" i="66"/>
  <c r="E275" i="66"/>
  <c r="E271" i="66"/>
  <c r="F271" i="66"/>
  <c r="G271" i="66"/>
  <c r="E194" i="66"/>
  <c r="E201" i="66" s="1"/>
  <c r="E262" i="66" s="1"/>
  <c r="F194" i="66"/>
  <c r="G194" i="66"/>
  <c r="E193" i="66"/>
  <c r="E200" i="66" s="1"/>
  <c r="E210" i="66" s="1"/>
  <c r="F193" i="66"/>
  <c r="G193" i="66"/>
  <c r="E182" i="66"/>
  <c r="E190" i="66" s="1"/>
  <c r="E228" i="66" s="1"/>
  <c r="F182" i="66"/>
  <c r="G182" i="66"/>
  <c r="E181" i="66"/>
  <c r="E189" i="66" s="1"/>
  <c r="F181" i="66"/>
  <c r="G181" i="66"/>
  <c r="E180" i="66"/>
  <c r="E188" i="66" s="1"/>
  <c r="F180" i="66"/>
  <c r="G180" i="66"/>
  <c r="E179" i="66"/>
  <c r="E187" i="66" s="1"/>
  <c r="F179" i="66"/>
  <c r="G179" i="66"/>
  <c r="E178" i="66"/>
  <c r="E186" i="66" s="1"/>
  <c r="F178" i="66"/>
  <c r="G178" i="66"/>
  <c r="G314" i="66"/>
  <c r="G281" i="66"/>
  <c r="G197" i="66"/>
  <c r="G196" i="66"/>
  <c r="G184" i="66"/>
  <c r="G29" i="66"/>
  <c r="E92" i="141"/>
  <c r="F92" i="141"/>
  <c r="G92" i="141"/>
  <c r="I94" i="141"/>
  <c r="H94" i="141"/>
  <c r="G94" i="141"/>
  <c r="F94" i="141"/>
  <c r="E94" i="141"/>
  <c r="G93" i="141"/>
  <c r="F93" i="141"/>
  <c r="E93" i="141"/>
  <c r="G147" i="66"/>
  <c r="F147" i="66"/>
  <c r="E147" i="66"/>
  <c r="G143" i="66"/>
  <c r="F143" i="66"/>
  <c r="E143" i="66"/>
  <c r="G108" i="66"/>
  <c r="F108" i="66"/>
  <c r="E108" i="66"/>
  <c r="E104" i="66"/>
  <c r="F104" i="66"/>
  <c r="G104" i="66"/>
  <c r="E137" i="66"/>
  <c r="G137" i="66"/>
  <c r="E98" i="66"/>
  <c r="F98" i="66"/>
  <c r="G98" i="66"/>
  <c r="F137" i="66"/>
  <c r="E27" i="66"/>
  <c r="E33" i="66" s="1"/>
  <c r="E93" i="66" s="1"/>
  <c r="F27" i="66"/>
  <c r="G27" i="66"/>
  <c r="E26" i="66"/>
  <c r="E32" i="66" s="1"/>
  <c r="E92" i="66" s="1"/>
  <c r="F26" i="66"/>
  <c r="G26" i="66"/>
  <c r="E15" i="66"/>
  <c r="E24" i="66" s="1"/>
  <c r="F15" i="66"/>
  <c r="G15" i="66"/>
  <c r="E13" i="66"/>
  <c r="E22" i="66" s="1"/>
  <c r="E40" i="66" s="1"/>
  <c r="F13" i="66"/>
  <c r="G13" i="66"/>
  <c r="E12" i="66"/>
  <c r="E21" i="66" s="1"/>
  <c r="E88" i="66" s="1"/>
  <c r="F12" i="66"/>
  <c r="G12" i="66"/>
  <c r="E11" i="66"/>
  <c r="E20" i="66" s="1"/>
  <c r="E87" i="66" s="1"/>
  <c r="F11" i="66"/>
  <c r="G11" i="66"/>
  <c r="E10" i="66"/>
  <c r="E19" i="66" s="1"/>
  <c r="F10" i="66"/>
  <c r="G10" i="66"/>
  <c r="G30" i="66"/>
  <c r="E151" i="66"/>
  <c r="G151" i="66"/>
  <c r="G153" i="66"/>
  <c r="E150" i="66"/>
  <c r="G150" i="66"/>
  <c r="G146" i="66"/>
  <c r="E146" i="66"/>
  <c r="E142" i="66"/>
  <c r="G142" i="66"/>
  <c r="G136" i="66"/>
  <c r="E136" i="66"/>
  <c r="E112" i="66"/>
  <c r="G112" i="66"/>
  <c r="G114" i="66"/>
  <c r="E111" i="66"/>
  <c r="G111" i="66"/>
  <c r="G107" i="66"/>
  <c r="E107" i="66"/>
  <c r="E103" i="66"/>
  <c r="G103" i="66"/>
  <c r="E97" i="66"/>
  <c r="G97" i="66"/>
  <c r="G93" i="66"/>
  <c r="G92" i="66"/>
  <c r="G91" i="66"/>
  <c r="G89" i="66"/>
  <c r="G88" i="66"/>
  <c r="G87" i="66"/>
  <c r="G86" i="66"/>
  <c r="G17" i="66"/>
  <c r="U57" i="141"/>
  <c r="T57" i="141"/>
  <c r="S57" i="141"/>
  <c r="R57" i="141"/>
  <c r="Q57" i="141"/>
  <c r="P57" i="141"/>
  <c r="O57" i="141"/>
  <c r="N57" i="141"/>
  <c r="M57" i="141"/>
  <c r="L57" i="141"/>
  <c r="K57" i="141"/>
  <c r="J57" i="141"/>
  <c r="I57" i="141"/>
  <c r="H57" i="141"/>
  <c r="G57" i="141"/>
  <c r="F57" i="141"/>
  <c r="E57" i="141"/>
  <c r="J55" i="141"/>
  <c r="J70" i="141" s="1"/>
  <c r="K55" i="141"/>
  <c r="K70" i="141" s="1"/>
  <c r="L55" i="141"/>
  <c r="L70" i="141" s="1"/>
  <c r="M55" i="141"/>
  <c r="M70" i="141" s="1"/>
  <c r="N55" i="141"/>
  <c r="N70" i="141" s="1"/>
  <c r="O55" i="141"/>
  <c r="P55" i="141"/>
  <c r="Q55" i="141"/>
  <c r="R55" i="141"/>
  <c r="S55" i="141"/>
  <c r="T55" i="141"/>
  <c r="U55" i="141"/>
  <c r="J54" i="141"/>
  <c r="J69" i="141" s="1"/>
  <c r="K54" i="141"/>
  <c r="K69" i="141" s="1"/>
  <c r="L54" i="141"/>
  <c r="L69" i="141" s="1"/>
  <c r="M54" i="141"/>
  <c r="M69" i="141" s="1"/>
  <c r="N54" i="141"/>
  <c r="N69" i="141" s="1"/>
  <c r="O54" i="141"/>
  <c r="P54" i="141"/>
  <c r="Q54" i="141"/>
  <c r="R54" i="141"/>
  <c r="S54" i="141"/>
  <c r="T54" i="141"/>
  <c r="U54" i="141"/>
  <c r="J53" i="141"/>
  <c r="J68" i="141" s="1"/>
  <c r="K53" i="141"/>
  <c r="K68" i="141" s="1"/>
  <c r="L53" i="141"/>
  <c r="L68" i="141" s="1"/>
  <c r="M53" i="141"/>
  <c r="M68" i="141" s="1"/>
  <c r="N53" i="141"/>
  <c r="N68" i="141" s="1"/>
  <c r="O53" i="141"/>
  <c r="P53" i="141"/>
  <c r="Q53" i="141"/>
  <c r="R53" i="141"/>
  <c r="S53" i="141"/>
  <c r="T53" i="141"/>
  <c r="U53" i="141"/>
  <c r="J52" i="141"/>
  <c r="J67" i="141" s="1"/>
  <c r="K52" i="141"/>
  <c r="K67" i="141" s="1"/>
  <c r="L52" i="141"/>
  <c r="L67" i="141" s="1"/>
  <c r="M52" i="141"/>
  <c r="M67" i="141" s="1"/>
  <c r="N52" i="141"/>
  <c r="N67" i="141" s="1"/>
  <c r="O52" i="141"/>
  <c r="P52" i="141"/>
  <c r="Q52" i="141"/>
  <c r="R52" i="141"/>
  <c r="S52" i="141"/>
  <c r="T52" i="141"/>
  <c r="U52" i="141"/>
  <c r="J51" i="141"/>
  <c r="J66" i="141" s="1"/>
  <c r="K51" i="141"/>
  <c r="K66" i="141" s="1"/>
  <c r="L51" i="141"/>
  <c r="L66" i="141" s="1"/>
  <c r="M51" i="141"/>
  <c r="M66" i="141" s="1"/>
  <c r="N51" i="141"/>
  <c r="N66" i="141" s="1"/>
  <c r="O51" i="141"/>
  <c r="P51" i="141"/>
  <c r="Q51" i="141"/>
  <c r="R51" i="141"/>
  <c r="S51" i="141"/>
  <c r="T51" i="141"/>
  <c r="U51" i="141"/>
  <c r="J50" i="141"/>
  <c r="J65" i="141" s="1"/>
  <c r="K50" i="141"/>
  <c r="K65" i="141" s="1"/>
  <c r="L50" i="141"/>
  <c r="L65" i="141" s="1"/>
  <c r="M50" i="141"/>
  <c r="M65" i="141" s="1"/>
  <c r="N50" i="141"/>
  <c r="N65" i="141" s="1"/>
  <c r="O50" i="141"/>
  <c r="O65" i="141" s="1"/>
  <c r="P50" i="141"/>
  <c r="Q50" i="141"/>
  <c r="R50" i="141"/>
  <c r="S50" i="141"/>
  <c r="T50" i="141"/>
  <c r="U50" i="141"/>
  <c r="J49" i="141"/>
  <c r="J64" i="141" s="1"/>
  <c r="K49" i="141"/>
  <c r="K64" i="141" s="1"/>
  <c r="L49" i="141"/>
  <c r="L64" i="141" s="1"/>
  <c r="M49" i="141"/>
  <c r="M64" i="141" s="1"/>
  <c r="N49" i="141"/>
  <c r="N64" i="141" s="1"/>
  <c r="O49" i="141"/>
  <c r="O64" i="141" s="1"/>
  <c r="P49" i="141"/>
  <c r="Q49" i="141"/>
  <c r="R49" i="141"/>
  <c r="S49" i="141"/>
  <c r="T49" i="141"/>
  <c r="U49" i="141"/>
  <c r="J48" i="141"/>
  <c r="J63" i="141" s="1"/>
  <c r="K48" i="141"/>
  <c r="K63" i="141" s="1"/>
  <c r="L48" i="141"/>
  <c r="L63" i="141" s="1"/>
  <c r="M48" i="141"/>
  <c r="M63" i="141" s="1"/>
  <c r="N48" i="141"/>
  <c r="N63" i="141" s="1"/>
  <c r="O48" i="141"/>
  <c r="O63" i="141" s="1"/>
  <c r="P48" i="141"/>
  <c r="Q48" i="141"/>
  <c r="R48" i="141"/>
  <c r="S48" i="141"/>
  <c r="T48" i="141"/>
  <c r="U48" i="141"/>
  <c r="J47" i="141"/>
  <c r="J62" i="141" s="1"/>
  <c r="K47" i="141"/>
  <c r="K62" i="141" s="1"/>
  <c r="L47" i="141"/>
  <c r="L62" i="141" s="1"/>
  <c r="M47" i="141"/>
  <c r="M62" i="141" s="1"/>
  <c r="N47" i="141"/>
  <c r="N62" i="141" s="1"/>
  <c r="O47" i="141"/>
  <c r="O62" i="141" s="1"/>
  <c r="P47" i="141"/>
  <c r="Q47" i="141"/>
  <c r="R47" i="141"/>
  <c r="S47" i="141"/>
  <c r="T47" i="141"/>
  <c r="U47" i="141"/>
  <c r="J46" i="141"/>
  <c r="J61" i="141" s="1"/>
  <c r="K46" i="141"/>
  <c r="K61" i="141" s="1"/>
  <c r="L46" i="141"/>
  <c r="L61" i="141" s="1"/>
  <c r="M46" i="141"/>
  <c r="M61" i="141" s="1"/>
  <c r="N46" i="141"/>
  <c r="N61" i="141" s="1"/>
  <c r="O46" i="141"/>
  <c r="O61" i="141" s="1"/>
  <c r="P46" i="141"/>
  <c r="Q46" i="141"/>
  <c r="R46" i="141"/>
  <c r="S46" i="141"/>
  <c r="T46" i="141"/>
  <c r="U46" i="141"/>
  <c r="J45" i="141"/>
  <c r="J60" i="141" s="1"/>
  <c r="K45" i="141"/>
  <c r="K60" i="141" s="1"/>
  <c r="L45" i="141"/>
  <c r="L60" i="141" s="1"/>
  <c r="M45" i="141"/>
  <c r="M60" i="141" s="1"/>
  <c r="N45" i="141"/>
  <c r="N60" i="141" s="1"/>
  <c r="O45" i="141"/>
  <c r="O60" i="141" s="1"/>
  <c r="P45" i="141"/>
  <c r="Q45" i="141"/>
  <c r="R45" i="141"/>
  <c r="S45" i="141"/>
  <c r="T45" i="141"/>
  <c r="U45" i="141"/>
  <c r="J44" i="141"/>
  <c r="J59" i="141" s="1"/>
  <c r="K44" i="141"/>
  <c r="K59" i="141" s="1"/>
  <c r="L44" i="141"/>
  <c r="L59" i="141" s="1"/>
  <c r="M44" i="141"/>
  <c r="M59" i="141" s="1"/>
  <c r="N44" i="141"/>
  <c r="N59" i="141" s="1"/>
  <c r="O44" i="141"/>
  <c r="O59" i="141" s="1"/>
  <c r="P44" i="141"/>
  <c r="Q44" i="141"/>
  <c r="R44" i="141"/>
  <c r="S44" i="141"/>
  <c r="T44" i="141"/>
  <c r="U44" i="141"/>
  <c r="G55" i="141"/>
  <c r="H55" i="141"/>
  <c r="I55" i="141"/>
  <c r="G54" i="141"/>
  <c r="H54" i="141"/>
  <c r="I54" i="141"/>
  <c r="G53" i="141"/>
  <c r="H53" i="141"/>
  <c r="I53" i="141"/>
  <c r="G52" i="141"/>
  <c r="H52" i="141"/>
  <c r="I52" i="141"/>
  <c r="G51" i="141"/>
  <c r="H51" i="141"/>
  <c r="I51" i="141"/>
  <c r="G50" i="141"/>
  <c r="H50" i="141"/>
  <c r="I50" i="141"/>
  <c r="G49" i="141"/>
  <c r="H49" i="141"/>
  <c r="I49" i="141"/>
  <c r="G48" i="141"/>
  <c r="H48" i="141"/>
  <c r="I48" i="141"/>
  <c r="G47" i="141"/>
  <c r="H47" i="141"/>
  <c r="I47" i="141"/>
  <c r="G46" i="141"/>
  <c r="H46" i="141"/>
  <c r="I46" i="141"/>
  <c r="G45" i="141"/>
  <c r="H45" i="141"/>
  <c r="I45" i="141"/>
  <c r="G44" i="141"/>
  <c r="H44" i="141"/>
  <c r="I44" i="141"/>
  <c r="E55" i="141"/>
  <c r="F55" i="141"/>
  <c r="E54" i="141"/>
  <c r="F54" i="141"/>
  <c r="E53" i="141"/>
  <c r="F53" i="141"/>
  <c r="E52" i="141"/>
  <c r="F52" i="141"/>
  <c r="E51" i="141"/>
  <c r="F51" i="141"/>
  <c r="E50" i="141"/>
  <c r="F50" i="141"/>
  <c r="E49" i="141"/>
  <c r="F49" i="141"/>
  <c r="E48" i="141"/>
  <c r="F48" i="141"/>
  <c r="E47" i="141"/>
  <c r="F47" i="141"/>
  <c r="E46" i="141"/>
  <c r="F46" i="141"/>
  <c r="E45" i="141"/>
  <c r="F45" i="141"/>
  <c r="E44" i="141"/>
  <c r="F44" i="141"/>
  <c r="J23" i="141"/>
  <c r="K23" i="141"/>
  <c r="L23" i="141"/>
  <c r="M23" i="141"/>
  <c r="N23" i="141"/>
  <c r="O23" i="141"/>
  <c r="P23" i="141"/>
  <c r="Q23" i="141"/>
  <c r="R23" i="141"/>
  <c r="S23" i="141"/>
  <c r="T23" i="141"/>
  <c r="U23" i="141"/>
  <c r="G23" i="141"/>
  <c r="H23" i="141"/>
  <c r="I23" i="141"/>
  <c r="E23" i="141"/>
  <c r="F23" i="141"/>
  <c r="U21" i="141"/>
  <c r="T21" i="141"/>
  <c r="S21" i="141"/>
  <c r="R21" i="141"/>
  <c r="Q21" i="141"/>
  <c r="P21" i="141"/>
  <c r="O21" i="141"/>
  <c r="O36" i="141" s="1"/>
  <c r="N21" i="141"/>
  <c r="N36" i="141" s="1"/>
  <c r="N103" i="141" s="1"/>
  <c r="M21" i="141"/>
  <c r="M36" i="141" s="1"/>
  <c r="M103" i="141" s="1"/>
  <c r="L21" i="141"/>
  <c r="L36" i="141" s="1"/>
  <c r="L103" i="141" s="1"/>
  <c r="K21" i="141"/>
  <c r="K36" i="141" s="1"/>
  <c r="K103" i="141" s="1"/>
  <c r="J21" i="141"/>
  <c r="J36" i="141" s="1"/>
  <c r="J103" i="141" s="1"/>
  <c r="I21" i="141"/>
  <c r="H21" i="141"/>
  <c r="G21" i="141"/>
  <c r="F21" i="141"/>
  <c r="U20" i="141"/>
  <c r="T20" i="141"/>
  <c r="S20" i="141"/>
  <c r="R20" i="141"/>
  <c r="Q20" i="141"/>
  <c r="P20" i="141"/>
  <c r="O20" i="141"/>
  <c r="O35" i="141" s="1"/>
  <c r="N20" i="141"/>
  <c r="N35" i="141" s="1"/>
  <c r="M20" i="141"/>
  <c r="M35" i="141" s="1"/>
  <c r="L20" i="141"/>
  <c r="L35" i="141" s="1"/>
  <c r="K20" i="141"/>
  <c r="K35" i="141" s="1"/>
  <c r="J20" i="141"/>
  <c r="J35" i="141" s="1"/>
  <c r="I20" i="141"/>
  <c r="H20" i="141"/>
  <c r="G20" i="141"/>
  <c r="F20" i="141"/>
  <c r="U19" i="141"/>
  <c r="T19" i="141"/>
  <c r="S19" i="141"/>
  <c r="R19" i="141"/>
  <c r="Q19" i="141"/>
  <c r="P19" i="141"/>
  <c r="O19" i="141"/>
  <c r="O34" i="141" s="1"/>
  <c r="N19" i="141"/>
  <c r="N34" i="141" s="1"/>
  <c r="M19" i="141"/>
  <c r="M34" i="141" s="1"/>
  <c r="L19" i="141"/>
  <c r="L34" i="141" s="1"/>
  <c r="K19" i="141"/>
  <c r="K34" i="141" s="1"/>
  <c r="J19" i="141"/>
  <c r="J34" i="141" s="1"/>
  <c r="I19" i="141"/>
  <c r="H19" i="141"/>
  <c r="G19" i="141"/>
  <c r="F19" i="141"/>
  <c r="U18" i="141"/>
  <c r="T18" i="141"/>
  <c r="S18" i="141"/>
  <c r="R18" i="141"/>
  <c r="Q18" i="141"/>
  <c r="P18" i="141"/>
  <c r="O18" i="141"/>
  <c r="N18" i="141"/>
  <c r="N33" i="141" s="1"/>
  <c r="M18" i="141"/>
  <c r="M33" i="141" s="1"/>
  <c r="L18" i="141"/>
  <c r="L33" i="141" s="1"/>
  <c r="K18" i="141"/>
  <c r="K33" i="141" s="1"/>
  <c r="J18" i="141"/>
  <c r="J33" i="141" s="1"/>
  <c r="I18" i="141"/>
  <c r="H18" i="141"/>
  <c r="G18" i="141"/>
  <c r="F18" i="141"/>
  <c r="U17" i="141"/>
  <c r="T17" i="141"/>
  <c r="S17" i="141"/>
  <c r="R17" i="141"/>
  <c r="Q17" i="141"/>
  <c r="P17" i="141"/>
  <c r="O17" i="141"/>
  <c r="N17" i="141"/>
  <c r="N32" i="141" s="1"/>
  <c r="M17" i="141"/>
  <c r="M32" i="141" s="1"/>
  <c r="L17" i="141"/>
  <c r="L32" i="141" s="1"/>
  <c r="K17" i="141"/>
  <c r="K32" i="141" s="1"/>
  <c r="J17" i="141"/>
  <c r="J32" i="141" s="1"/>
  <c r="I17" i="141"/>
  <c r="H17" i="141"/>
  <c r="G17" i="141"/>
  <c r="F17" i="141"/>
  <c r="U16" i="141"/>
  <c r="T16" i="141"/>
  <c r="S16" i="141"/>
  <c r="R16" i="141"/>
  <c r="Q16" i="141"/>
  <c r="P16" i="141"/>
  <c r="O16" i="141"/>
  <c r="O31" i="141" s="1"/>
  <c r="N16" i="141"/>
  <c r="N31" i="141" s="1"/>
  <c r="M16" i="141"/>
  <c r="M31" i="141" s="1"/>
  <c r="L16" i="141"/>
  <c r="L31" i="141" s="1"/>
  <c r="K16" i="141"/>
  <c r="K31" i="141" s="1"/>
  <c r="J16" i="141"/>
  <c r="J31" i="141" s="1"/>
  <c r="I16" i="141"/>
  <c r="H16" i="141"/>
  <c r="G16" i="141"/>
  <c r="F16" i="141"/>
  <c r="U15" i="141"/>
  <c r="T15" i="141"/>
  <c r="S15" i="141"/>
  <c r="R15" i="141"/>
  <c r="Q15" i="141"/>
  <c r="P15" i="141"/>
  <c r="O15" i="141"/>
  <c r="O30" i="141" s="1"/>
  <c r="N15" i="141"/>
  <c r="N30" i="141" s="1"/>
  <c r="M15" i="141"/>
  <c r="M30" i="141" s="1"/>
  <c r="L15" i="141"/>
  <c r="L30" i="141" s="1"/>
  <c r="K15" i="141"/>
  <c r="K30" i="141" s="1"/>
  <c r="J15" i="141"/>
  <c r="J30" i="141" s="1"/>
  <c r="I15" i="141"/>
  <c r="H15" i="141"/>
  <c r="G15" i="141"/>
  <c r="F15" i="141"/>
  <c r="U14" i="141"/>
  <c r="T14" i="141"/>
  <c r="S14" i="141"/>
  <c r="R14" i="141"/>
  <c r="Q14" i="141"/>
  <c r="P14" i="141"/>
  <c r="O14" i="141"/>
  <c r="O29" i="141" s="1"/>
  <c r="N14" i="141"/>
  <c r="N29" i="141" s="1"/>
  <c r="M14" i="141"/>
  <c r="M29" i="141" s="1"/>
  <c r="L14" i="141"/>
  <c r="L29" i="141" s="1"/>
  <c r="K14" i="141"/>
  <c r="K29" i="141" s="1"/>
  <c r="J14" i="141"/>
  <c r="J29" i="141" s="1"/>
  <c r="I14" i="141"/>
  <c r="H14" i="141"/>
  <c r="G14" i="141"/>
  <c r="F14" i="141"/>
  <c r="U13" i="141"/>
  <c r="T13" i="141"/>
  <c r="S13" i="141"/>
  <c r="R13" i="141"/>
  <c r="Q13" i="141"/>
  <c r="P13" i="141"/>
  <c r="O13" i="141"/>
  <c r="O28" i="141" s="1"/>
  <c r="N13" i="141"/>
  <c r="N28" i="141" s="1"/>
  <c r="M13" i="141"/>
  <c r="M28" i="141" s="1"/>
  <c r="L13" i="141"/>
  <c r="L28" i="141" s="1"/>
  <c r="K13" i="141"/>
  <c r="K28" i="141" s="1"/>
  <c r="J13" i="141"/>
  <c r="J28" i="141" s="1"/>
  <c r="I13" i="141"/>
  <c r="H13" i="141"/>
  <c r="G13" i="141"/>
  <c r="F13" i="141"/>
  <c r="U12" i="141"/>
  <c r="T12" i="141"/>
  <c r="S12" i="141"/>
  <c r="R12" i="141"/>
  <c r="Q12" i="141"/>
  <c r="P12" i="141"/>
  <c r="O12" i="141"/>
  <c r="O27" i="141" s="1"/>
  <c r="N12" i="141"/>
  <c r="N27" i="141" s="1"/>
  <c r="M12" i="141"/>
  <c r="M27" i="141" s="1"/>
  <c r="L12" i="141"/>
  <c r="L27" i="141" s="1"/>
  <c r="K12" i="141"/>
  <c r="K27" i="141" s="1"/>
  <c r="J12" i="141"/>
  <c r="J27" i="141" s="1"/>
  <c r="I12" i="141"/>
  <c r="H12" i="141"/>
  <c r="G12" i="141"/>
  <c r="F12" i="141"/>
  <c r="U11" i="141"/>
  <c r="T11" i="141"/>
  <c r="S11" i="141"/>
  <c r="R11" i="141"/>
  <c r="Q11" i="141"/>
  <c r="P11" i="141"/>
  <c r="O11" i="141"/>
  <c r="O26" i="141" s="1"/>
  <c r="N11" i="141"/>
  <c r="N26" i="141" s="1"/>
  <c r="M11" i="141"/>
  <c r="M26" i="141" s="1"/>
  <c r="L11" i="141"/>
  <c r="L26" i="141" s="1"/>
  <c r="K11" i="141"/>
  <c r="K26" i="141" s="1"/>
  <c r="J11" i="141"/>
  <c r="J26" i="141" s="1"/>
  <c r="I11" i="141"/>
  <c r="H11" i="141"/>
  <c r="G11" i="141"/>
  <c r="F11" i="141"/>
  <c r="U10" i="141"/>
  <c r="T10" i="141"/>
  <c r="S10" i="141"/>
  <c r="R10" i="141"/>
  <c r="Q10" i="141"/>
  <c r="P10" i="141"/>
  <c r="O10" i="141"/>
  <c r="O25" i="141" s="1"/>
  <c r="N10" i="141"/>
  <c r="N25" i="141" s="1"/>
  <c r="M10" i="141"/>
  <c r="M25" i="141" s="1"/>
  <c r="L10" i="141"/>
  <c r="L25" i="141" s="1"/>
  <c r="K10" i="141"/>
  <c r="K25" i="141" s="1"/>
  <c r="J10" i="141"/>
  <c r="J25" i="141" s="1"/>
  <c r="I10" i="141"/>
  <c r="H10" i="141"/>
  <c r="G10" i="141"/>
  <c r="F10" i="141"/>
  <c r="E21" i="141"/>
  <c r="E20" i="141"/>
  <c r="E19" i="141"/>
  <c r="E18" i="141"/>
  <c r="E17" i="141"/>
  <c r="E16" i="141"/>
  <c r="E15" i="141"/>
  <c r="E14" i="141"/>
  <c r="E13" i="141"/>
  <c r="E12" i="141"/>
  <c r="E11" i="141"/>
  <c r="E10" i="141"/>
  <c r="E85" i="141"/>
  <c r="F85" i="141"/>
  <c r="G85" i="141"/>
  <c r="E78" i="141"/>
  <c r="F78" i="141"/>
  <c r="G78" i="141"/>
  <c r="G86" i="141"/>
  <c r="F86" i="141"/>
  <c r="E86" i="141"/>
  <c r="E79" i="141"/>
  <c r="F79" i="141"/>
  <c r="G79" i="141"/>
  <c r="E101" i="141"/>
  <c r="F101" i="141"/>
  <c r="G101" i="141"/>
  <c r="E100" i="141"/>
  <c r="F100" i="141"/>
  <c r="G100" i="141"/>
  <c r="E104" i="141"/>
  <c r="F104" i="141"/>
  <c r="G104" i="141"/>
  <c r="H104" i="141"/>
  <c r="I104" i="141"/>
  <c r="I88" i="141"/>
  <c r="H88" i="141"/>
  <c r="G88" i="141"/>
  <c r="F88" i="141"/>
  <c r="E88" i="141"/>
  <c r="I87" i="141"/>
  <c r="H87" i="141"/>
  <c r="G87" i="141"/>
  <c r="F87" i="141"/>
  <c r="E87" i="141"/>
  <c r="E81" i="141"/>
  <c r="F81" i="141"/>
  <c r="G81" i="141"/>
  <c r="H81" i="141"/>
  <c r="I81" i="141"/>
  <c r="E80" i="141"/>
  <c r="F80" i="141"/>
  <c r="G80" i="141"/>
  <c r="H80" i="141"/>
  <c r="I80" i="141"/>
  <c r="E5" i="141"/>
  <c r="E4" i="141"/>
  <c r="E3" i="141"/>
  <c r="E2" i="141"/>
  <c r="A1" i="141"/>
  <c r="L39" i="115" s="1"/>
  <c r="E5" i="140"/>
  <c r="E4" i="140"/>
  <c r="E3" i="140"/>
  <c r="E2" i="140"/>
  <c r="A1" i="140"/>
  <c r="P36" i="115" s="1"/>
  <c r="E5" i="66"/>
  <c r="E4" i="66"/>
  <c r="E3" i="66"/>
  <c r="E2" i="66"/>
  <c r="A1" i="66"/>
  <c r="L42" i="115" s="1"/>
  <c r="I102" i="17"/>
  <c r="G102" i="17"/>
  <c r="F102" i="17"/>
  <c r="E102" i="17"/>
  <c r="I101" i="17"/>
  <c r="H101" i="17"/>
  <c r="G101" i="17"/>
  <c r="F101" i="17"/>
  <c r="E101" i="17"/>
  <c r="G100" i="17"/>
  <c r="F100" i="17"/>
  <c r="E100" i="17"/>
  <c r="G99" i="17"/>
  <c r="F99" i="17"/>
  <c r="E99" i="17"/>
  <c r="G93" i="17"/>
  <c r="E93" i="17"/>
  <c r="G92" i="17"/>
  <c r="E92" i="17"/>
  <c r="G91" i="17"/>
  <c r="E91" i="17"/>
  <c r="G90" i="17"/>
  <c r="E90" i="17"/>
  <c r="G89" i="17"/>
  <c r="E89" i="17"/>
  <c r="I85" i="17"/>
  <c r="G85" i="17"/>
  <c r="F85" i="17"/>
  <c r="E85" i="17"/>
  <c r="I84" i="17"/>
  <c r="G84" i="17"/>
  <c r="F84" i="17"/>
  <c r="E84" i="17"/>
  <c r="I83" i="17"/>
  <c r="G83" i="17"/>
  <c r="F83" i="17"/>
  <c r="E83" i="17"/>
  <c r="I79" i="17"/>
  <c r="H79" i="17"/>
  <c r="G79" i="17"/>
  <c r="F79" i="17"/>
  <c r="E79" i="17"/>
  <c r="G78" i="17"/>
  <c r="F78" i="17"/>
  <c r="E78" i="17"/>
  <c r="G77" i="17"/>
  <c r="F77" i="17"/>
  <c r="E77" i="17"/>
  <c r="G76" i="17"/>
  <c r="F76" i="17"/>
  <c r="E76" i="17"/>
  <c r="I73" i="17"/>
  <c r="G73" i="17"/>
  <c r="F73" i="17"/>
  <c r="E73" i="17"/>
  <c r="I72" i="17"/>
  <c r="G72" i="17"/>
  <c r="F72" i="17"/>
  <c r="E72" i="17"/>
  <c r="I71" i="17"/>
  <c r="G71" i="17"/>
  <c r="F71" i="17"/>
  <c r="E71" i="17"/>
  <c r="I63" i="17"/>
  <c r="G63" i="17"/>
  <c r="F63" i="17"/>
  <c r="E63" i="17"/>
  <c r="I59" i="17"/>
  <c r="J60" i="17" s="1"/>
  <c r="J63" i="17" s="1"/>
  <c r="J64" i="17" s="1"/>
  <c r="J85" i="17" s="1"/>
  <c r="G59" i="17"/>
  <c r="F59" i="17"/>
  <c r="E59" i="17"/>
  <c r="I54" i="17"/>
  <c r="G54" i="17"/>
  <c r="F54" i="17"/>
  <c r="E54" i="17"/>
  <c r="I53" i="17"/>
  <c r="G53" i="17"/>
  <c r="F53" i="17"/>
  <c r="E53" i="17"/>
  <c r="I48" i="17"/>
  <c r="G48" i="17"/>
  <c r="F48" i="17"/>
  <c r="E48" i="17"/>
  <c r="I47" i="17"/>
  <c r="G47" i="17"/>
  <c r="F47" i="17"/>
  <c r="E47" i="17"/>
  <c r="I43" i="17"/>
  <c r="H43" i="17"/>
  <c r="G43" i="17"/>
  <c r="F43" i="17"/>
  <c r="E43" i="17"/>
  <c r="I42" i="17"/>
  <c r="H42" i="17"/>
  <c r="G42" i="17"/>
  <c r="F42" i="17"/>
  <c r="E42" i="17"/>
  <c r="G41" i="17"/>
  <c r="E41" i="17"/>
  <c r="G38" i="17"/>
  <c r="F38" i="17"/>
  <c r="E38" i="17"/>
  <c r="G37" i="17"/>
  <c r="F37" i="17"/>
  <c r="E37" i="17"/>
  <c r="I33" i="17"/>
  <c r="H33" i="17"/>
  <c r="G33" i="17"/>
  <c r="F33" i="17"/>
  <c r="E33" i="17"/>
  <c r="I32" i="17"/>
  <c r="H32" i="17"/>
  <c r="G32" i="17"/>
  <c r="F32" i="17"/>
  <c r="E32" i="17"/>
  <c r="G31" i="17"/>
  <c r="F31" i="17"/>
  <c r="E31" i="17"/>
  <c r="I24" i="17"/>
  <c r="H24" i="17"/>
  <c r="G24" i="17"/>
  <c r="F24" i="17"/>
  <c r="E24" i="17"/>
  <c r="G23" i="17"/>
  <c r="F23" i="17"/>
  <c r="E23" i="17"/>
  <c r="I19" i="17"/>
  <c r="G19" i="17"/>
  <c r="F19" i="17"/>
  <c r="E19" i="17"/>
  <c r="G18" i="17"/>
  <c r="F18" i="17"/>
  <c r="E18" i="17"/>
  <c r="G17" i="17"/>
  <c r="F17" i="17"/>
  <c r="E17" i="17"/>
  <c r="I13" i="17"/>
  <c r="H13" i="17"/>
  <c r="G13" i="17"/>
  <c r="F13" i="17"/>
  <c r="E13" i="17"/>
  <c r="J10" i="17"/>
  <c r="J5" i="139" s="1"/>
  <c r="E5" i="17"/>
  <c r="E4" i="17"/>
  <c r="E3" i="17"/>
  <c r="E2" i="17"/>
  <c r="A1" i="17"/>
  <c r="L36" i="115" s="1"/>
  <c r="F28" i="139"/>
  <c r="E5" i="139"/>
  <c r="E4" i="139"/>
  <c r="E3" i="139"/>
  <c r="E2" i="139"/>
  <c r="A1" i="139"/>
  <c r="H36" i="115" s="1"/>
  <c r="A1" i="115"/>
  <c r="V36" i="115" s="1"/>
  <c r="A5" i="139"/>
  <c r="E59" i="66" l="1"/>
  <c r="E38" i="66"/>
  <c r="E106" i="141"/>
  <c r="E358" i="66" s="1"/>
  <c r="P62" i="141"/>
  <c r="Q62" i="141" s="1"/>
  <c r="R62" i="141" s="1"/>
  <c r="S62" i="141" s="1"/>
  <c r="T62" i="141" s="1"/>
  <c r="U62" i="141" s="1"/>
  <c r="E89" i="141"/>
  <c r="E197" i="66" s="1"/>
  <c r="J5" i="141"/>
  <c r="K10" i="17"/>
  <c r="K13" i="17" s="1"/>
  <c r="K14" i="17" s="1"/>
  <c r="K102" i="17" s="1"/>
  <c r="J5" i="17"/>
  <c r="J5" i="66"/>
  <c r="J13" i="17"/>
  <c r="J14" i="17" s="1"/>
  <c r="J19" i="17" s="1"/>
  <c r="J20" i="17" s="1"/>
  <c r="E82" i="141"/>
  <c r="E17" i="66" s="1"/>
  <c r="M94" i="141"/>
  <c r="M88" i="141"/>
  <c r="P65" i="141"/>
  <c r="Q65" i="141" s="1"/>
  <c r="R65" i="141" s="1"/>
  <c r="S65" i="141" s="1"/>
  <c r="T65" i="141" s="1"/>
  <c r="U65" i="141" s="1"/>
  <c r="F39" i="17"/>
  <c r="F41" i="17" s="1"/>
  <c r="G100" i="66"/>
  <c r="E95" i="141"/>
  <c r="E196" i="66" s="1"/>
  <c r="P25" i="141"/>
  <c r="Q25" i="141" s="1"/>
  <c r="P26" i="141"/>
  <c r="Q26" i="141" s="1"/>
  <c r="R26" i="141" s="1"/>
  <c r="S26" i="141" s="1"/>
  <c r="T26" i="141" s="1"/>
  <c r="U26" i="141" s="1"/>
  <c r="P27" i="141"/>
  <c r="Q27" i="141" s="1"/>
  <c r="R27" i="141" s="1"/>
  <c r="S27" i="141" s="1"/>
  <c r="T27" i="141" s="1"/>
  <c r="U27" i="141" s="1"/>
  <c r="P28" i="141"/>
  <c r="Q28" i="141" s="1"/>
  <c r="R28" i="141" s="1"/>
  <c r="S28" i="141" s="1"/>
  <c r="T28" i="141" s="1"/>
  <c r="U28" i="141" s="1"/>
  <c r="P29" i="141"/>
  <c r="Q29" i="141" s="1"/>
  <c r="R29" i="141" s="1"/>
  <c r="S29" i="141" s="1"/>
  <c r="T29" i="141" s="1"/>
  <c r="U29" i="141" s="1"/>
  <c r="P30" i="141"/>
  <c r="Q30" i="141" s="1"/>
  <c r="R30" i="141" s="1"/>
  <c r="S30" i="141" s="1"/>
  <c r="T30" i="141" s="1"/>
  <c r="U30" i="141" s="1"/>
  <c r="P31" i="141"/>
  <c r="Q31" i="141" s="1"/>
  <c r="R31" i="141" s="1"/>
  <c r="S31" i="141" s="1"/>
  <c r="T31" i="141" s="1"/>
  <c r="U31" i="141" s="1"/>
  <c r="P34" i="141"/>
  <c r="Q34" i="141" s="1"/>
  <c r="R34" i="141" s="1"/>
  <c r="S34" i="141" s="1"/>
  <c r="T34" i="141" s="1"/>
  <c r="U34" i="141" s="1"/>
  <c r="P35" i="141"/>
  <c r="Q35" i="141" s="1"/>
  <c r="R35" i="141" s="1"/>
  <c r="S35" i="141" s="1"/>
  <c r="T35" i="141" s="1"/>
  <c r="U35" i="141" s="1"/>
  <c r="P64" i="141"/>
  <c r="Q64" i="141" s="1"/>
  <c r="R64" i="141" s="1"/>
  <c r="S64" i="141" s="1"/>
  <c r="T64" i="141" s="1"/>
  <c r="U64" i="141" s="1"/>
  <c r="N38" i="141"/>
  <c r="N104" i="141" s="1"/>
  <c r="E261" i="66"/>
  <c r="P63" i="141"/>
  <c r="Q63" i="141" s="1"/>
  <c r="R63" i="141" s="1"/>
  <c r="S63" i="141" s="1"/>
  <c r="T63" i="141" s="1"/>
  <c r="U63" i="141" s="1"/>
  <c r="P59" i="141"/>
  <c r="Q59" i="141" s="1"/>
  <c r="E229" i="66"/>
  <c r="E105" i="141"/>
  <c r="L38" i="141"/>
  <c r="L104" i="141" s="1"/>
  <c r="P61" i="141"/>
  <c r="Q61" i="141" s="1"/>
  <c r="R61" i="141" s="1"/>
  <c r="S61" i="141" s="1"/>
  <c r="T61" i="141" s="1"/>
  <c r="U61" i="141" s="1"/>
  <c r="O67" i="141"/>
  <c r="P67" i="141" s="1"/>
  <c r="Q67" i="141" s="1"/>
  <c r="R67" i="141" s="1"/>
  <c r="S67" i="141" s="1"/>
  <c r="T67" i="141" s="1"/>
  <c r="U67" i="141" s="1"/>
  <c r="N72" i="141"/>
  <c r="N80" i="141" s="1"/>
  <c r="J72" i="141"/>
  <c r="J81" i="141"/>
  <c r="J88" i="141"/>
  <c r="J94" i="141"/>
  <c r="K72" i="141"/>
  <c r="K80" i="141" s="1"/>
  <c r="P60" i="141"/>
  <c r="Q60" i="141" s="1"/>
  <c r="R60" i="141" s="1"/>
  <c r="S60" i="141" s="1"/>
  <c r="T60" i="141" s="1"/>
  <c r="U60" i="141" s="1"/>
  <c r="O66" i="141"/>
  <c r="P66" i="141" s="1"/>
  <c r="Q66" i="141" s="1"/>
  <c r="R66" i="141" s="1"/>
  <c r="S66" i="141" s="1"/>
  <c r="T66" i="141" s="1"/>
  <c r="U66" i="141" s="1"/>
  <c r="O68" i="141"/>
  <c r="P68" i="141" s="1"/>
  <c r="Q68" i="141" s="1"/>
  <c r="R68" i="141" s="1"/>
  <c r="S68" i="141" s="1"/>
  <c r="T68" i="141" s="1"/>
  <c r="U68" i="141" s="1"/>
  <c r="O69" i="141"/>
  <c r="P69" i="141" s="1"/>
  <c r="Q69" i="141" s="1"/>
  <c r="R69" i="141" s="1"/>
  <c r="S69" i="141" s="1"/>
  <c r="T69" i="141" s="1"/>
  <c r="U69" i="141" s="1"/>
  <c r="L72" i="141"/>
  <c r="L87" i="141" s="1"/>
  <c r="M38" i="141"/>
  <c r="M104" i="141" s="1"/>
  <c r="M81" i="141"/>
  <c r="O32" i="141"/>
  <c r="P32" i="141" s="1"/>
  <c r="Q32" i="141" s="1"/>
  <c r="R32" i="141" s="1"/>
  <c r="S32" i="141" s="1"/>
  <c r="T32" i="141" s="1"/>
  <c r="U32" i="141" s="1"/>
  <c r="O33" i="141"/>
  <c r="P33" i="141" s="1"/>
  <c r="Q33" i="141" s="1"/>
  <c r="R33" i="141" s="1"/>
  <c r="S33" i="141" s="1"/>
  <c r="T33" i="141" s="1"/>
  <c r="U33" i="141" s="1"/>
  <c r="E348" i="66"/>
  <c r="G138" i="66"/>
  <c r="G99" i="66"/>
  <c r="J73" i="17"/>
  <c r="O103" i="141"/>
  <c r="P36" i="141"/>
  <c r="M72" i="141"/>
  <c r="L81" i="141"/>
  <c r="L88" i="141"/>
  <c r="L94" i="141"/>
  <c r="K38" i="141"/>
  <c r="K104" i="141" s="1"/>
  <c r="J38" i="141"/>
  <c r="J104" i="141" s="1"/>
  <c r="N81" i="141"/>
  <c r="O70" i="141"/>
  <c r="N94" i="141"/>
  <c r="N88" i="141"/>
  <c r="K88" i="141"/>
  <c r="K94" i="141"/>
  <c r="K81" i="141"/>
  <c r="E208" i="66"/>
  <c r="E227" i="66"/>
  <c r="E89" i="66"/>
  <c r="E138" i="66" s="1"/>
  <c r="E61" i="66"/>
  <c r="E36" i="66"/>
  <c r="E86" i="66"/>
  <c r="E91" i="66"/>
  <c r="E42" i="66"/>
  <c r="E63" i="66"/>
  <c r="E354" i="66"/>
  <c r="E382" i="66"/>
  <c r="E259" i="66"/>
  <c r="E383" i="66"/>
  <c r="E209" i="66"/>
  <c r="E355" i="66"/>
  <c r="E204" i="66"/>
  <c r="E256" i="66"/>
  <c r="E307" i="66"/>
  <c r="E303" i="66"/>
  <c r="E39" i="66"/>
  <c r="E60" i="66"/>
  <c r="E267" i="66"/>
  <c r="E37" i="66"/>
  <c r="E58" i="66"/>
  <c r="E205" i="66"/>
  <c r="E224" i="66"/>
  <c r="E257" i="66"/>
  <c r="E225" i="66"/>
  <c r="E258" i="66"/>
  <c r="E206" i="66"/>
  <c r="E64" i="66"/>
  <c r="E43" i="66"/>
  <c r="E226" i="66"/>
  <c r="E207" i="66"/>
  <c r="E41" i="66"/>
  <c r="E90" i="66"/>
  <c r="E260" i="66"/>
  <c r="K53" i="17" l="1"/>
  <c r="E114" i="66"/>
  <c r="E242" i="66"/>
  <c r="J102" i="17"/>
  <c r="J103" i="17" s="1"/>
  <c r="J4" i="139" s="1"/>
  <c r="K5" i="140"/>
  <c r="E184" i="66"/>
  <c r="K5" i="17"/>
  <c r="K19" i="17"/>
  <c r="K20" i="17" s="1"/>
  <c r="K32" i="17" s="1"/>
  <c r="K5" i="139"/>
  <c r="E45" i="66"/>
  <c r="L10" i="17"/>
  <c r="L5" i="66" s="1"/>
  <c r="K5" i="141"/>
  <c r="K71" i="17"/>
  <c r="E212" i="66"/>
  <c r="E30" i="66"/>
  <c r="K5" i="66"/>
  <c r="N87" i="141"/>
  <c r="J42" i="17"/>
  <c r="J24" i="17"/>
  <c r="J25" i="17" s="1"/>
  <c r="J2" i="139" s="1"/>
  <c r="J32" i="17"/>
  <c r="J71" i="17"/>
  <c r="J53" i="17"/>
  <c r="L5" i="139"/>
  <c r="E66" i="66"/>
  <c r="L80" i="141"/>
  <c r="E153" i="66"/>
  <c r="E314" i="66"/>
  <c r="E281" i="66"/>
  <c r="E369" i="66"/>
  <c r="K87" i="141"/>
  <c r="M10" i="17"/>
  <c r="M5" i="17" s="1"/>
  <c r="E231" i="66"/>
  <c r="E341" i="66"/>
  <c r="E29" i="66"/>
  <c r="E398" i="66"/>
  <c r="O38" i="141"/>
  <c r="O104" i="141" s="1"/>
  <c r="J80" i="141"/>
  <c r="J87" i="141"/>
  <c r="O81" i="141"/>
  <c r="O88" i="141"/>
  <c r="P70" i="141"/>
  <c r="P72" i="141" s="1"/>
  <c r="O94" i="141"/>
  <c r="O72" i="141"/>
  <c r="P103" i="141"/>
  <c r="Q36" i="141"/>
  <c r="Q38" i="141" s="1"/>
  <c r="Q104" i="141" s="1"/>
  <c r="R25" i="141"/>
  <c r="E99" i="66"/>
  <c r="M87" i="141"/>
  <c r="M80" i="141"/>
  <c r="P38" i="141"/>
  <c r="P104" i="141" s="1"/>
  <c r="R59" i="141"/>
  <c r="E100" i="66"/>
  <c r="E139" i="66"/>
  <c r="J4" i="66" l="1"/>
  <c r="J4" i="141"/>
  <c r="J4" i="17"/>
  <c r="L5" i="141"/>
  <c r="L5" i="140"/>
  <c r="M5" i="140"/>
  <c r="L13" i="17"/>
  <c r="L14" i="17" s="1"/>
  <c r="L19" i="17" s="1"/>
  <c r="L20" i="17" s="1"/>
  <c r="L32" i="17" s="1"/>
  <c r="J43" i="17"/>
  <c r="J44" i="17" s="1"/>
  <c r="J48" i="17" s="1"/>
  <c r="J2" i="66"/>
  <c r="J2" i="141"/>
  <c r="J33" i="17"/>
  <c r="J34" i="17" s="1"/>
  <c r="J72" i="17" s="1"/>
  <c r="J74" i="17" s="1"/>
  <c r="J101" i="17"/>
  <c r="J2" i="17"/>
  <c r="L5" i="17"/>
  <c r="M5" i="139"/>
  <c r="M5" i="66"/>
  <c r="K42" i="17"/>
  <c r="K24" i="17"/>
  <c r="K25" i="17" s="1"/>
  <c r="K33" i="17" s="1"/>
  <c r="K34" i="17" s="1"/>
  <c r="M5" i="141"/>
  <c r="M13" i="17"/>
  <c r="M14" i="17" s="1"/>
  <c r="M71" i="17" s="1"/>
  <c r="N10" i="17"/>
  <c r="N5" i="66" s="1"/>
  <c r="S59" i="141"/>
  <c r="O87" i="141"/>
  <c r="O80" i="141"/>
  <c r="P88" i="141"/>
  <c r="P81" i="141"/>
  <c r="P94" i="141"/>
  <c r="Q70" i="141"/>
  <c r="S25" i="141"/>
  <c r="Q103" i="141"/>
  <c r="R36" i="141"/>
  <c r="P80" i="141"/>
  <c r="P87" i="141"/>
  <c r="L71" i="17" l="1"/>
  <c r="L53" i="17"/>
  <c r="L102" i="17"/>
  <c r="J47" i="17"/>
  <c r="J49" i="17" s="1"/>
  <c r="J84" i="17" s="1"/>
  <c r="J54" i="17"/>
  <c r="J55" i="17" s="1"/>
  <c r="J83" i="17" s="1"/>
  <c r="K43" i="17"/>
  <c r="K44" i="17" s="1"/>
  <c r="K59" i="17" s="1"/>
  <c r="L60" i="17" s="1"/>
  <c r="K101" i="17"/>
  <c r="K103" i="17" s="1"/>
  <c r="K4" i="141" s="1"/>
  <c r="M53" i="17"/>
  <c r="J59" i="17"/>
  <c r="K60" i="17" s="1"/>
  <c r="K63" i="17" s="1"/>
  <c r="K64" i="17" s="1"/>
  <c r="M19" i="17"/>
  <c r="M20" i="17" s="1"/>
  <c r="K2" i="17"/>
  <c r="L42" i="17"/>
  <c r="M102" i="17"/>
  <c r="K2" i="141"/>
  <c r="K2" i="139"/>
  <c r="K2" i="140"/>
  <c r="K2" i="66"/>
  <c r="N5" i="140"/>
  <c r="L24" i="17"/>
  <c r="L25" i="17" s="1"/>
  <c r="L2" i="139" s="1"/>
  <c r="N5" i="17"/>
  <c r="O10" i="17"/>
  <c r="O5" i="141" s="1"/>
  <c r="N13" i="17"/>
  <c r="N14" i="17" s="1"/>
  <c r="N19" i="17" s="1"/>
  <c r="N5" i="139"/>
  <c r="N5" i="141"/>
  <c r="K47" i="17"/>
  <c r="K72" i="17"/>
  <c r="K54" i="17"/>
  <c r="R103" i="141"/>
  <c r="S36" i="141"/>
  <c r="S38" i="141" s="1"/>
  <c r="S104" i="141" s="1"/>
  <c r="R38" i="141"/>
  <c r="R104" i="141" s="1"/>
  <c r="T59" i="141"/>
  <c r="J79" i="17"/>
  <c r="J80" i="17" s="1"/>
  <c r="T25" i="141"/>
  <c r="Q94" i="141"/>
  <c r="Q88" i="141"/>
  <c r="R70" i="141"/>
  <c r="Q81" i="141"/>
  <c r="Q72" i="141"/>
  <c r="K55" i="17" l="1"/>
  <c r="K83" i="17" s="1"/>
  <c r="K73" i="17"/>
  <c r="K4" i="140"/>
  <c r="K4" i="17"/>
  <c r="K49" i="17"/>
  <c r="K84" i="17" s="1"/>
  <c r="K4" i="66"/>
  <c r="K48" i="17"/>
  <c r="K4" i="139"/>
  <c r="N53" i="17"/>
  <c r="M24" i="17"/>
  <c r="M25" i="17" s="1"/>
  <c r="M2" i="139" s="1"/>
  <c r="M42" i="17"/>
  <c r="N20" i="17"/>
  <c r="N42" i="17" s="1"/>
  <c r="L33" i="17"/>
  <c r="L34" i="17" s="1"/>
  <c r="L72" i="17" s="1"/>
  <c r="L2" i="66"/>
  <c r="L2" i="140"/>
  <c r="L2" i="17"/>
  <c r="L2" i="141"/>
  <c r="L101" i="17"/>
  <c r="L103" i="17" s="1"/>
  <c r="L4" i="66" s="1"/>
  <c r="L43" i="17"/>
  <c r="L44" i="17" s="1"/>
  <c r="L59" i="17" s="1"/>
  <c r="M60" i="17" s="1"/>
  <c r="M32" i="17"/>
  <c r="O5" i="17"/>
  <c r="K74" i="17"/>
  <c r="K79" i="17" s="1"/>
  <c r="K80" i="17" s="1"/>
  <c r="O5" i="139"/>
  <c r="O13" i="17"/>
  <c r="O14" i="17" s="1"/>
  <c r="O102" i="17" s="1"/>
  <c r="O5" i="66"/>
  <c r="O5" i="140"/>
  <c r="P10" i="17"/>
  <c r="P5" i="66" s="1"/>
  <c r="N71" i="17"/>
  <c r="N102" i="17"/>
  <c r="J86" i="17"/>
  <c r="U25" i="141"/>
  <c r="S103" i="141"/>
  <c r="T36" i="141"/>
  <c r="T38" i="141" s="1"/>
  <c r="T104" i="141" s="1"/>
  <c r="S70" i="141"/>
  <c r="R88" i="141"/>
  <c r="R81" i="141"/>
  <c r="R94" i="141"/>
  <c r="R72" i="141"/>
  <c r="U59" i="141"/>
  <c r="K85" i="17"/>
  <c r="L63" i="17"/>
  <c r="L64" i="17" s="1"/>
  <c r="L85" i="17" s="1"/>
  <c r="L73" i="17"/>
  <c r="Q87" i="141"/>
  <c r="Q80" i="141"/>
  <c r="J3" i="139"/>
  <c r="J3" i="17"/>
  <c r="J3" i="141"/>
  <c r="J3" i="66"/>
  <c r="P5" i="17" l="1"/>
  <c r="M43" i="17"/>
  <c r="M44" i="17" s="1"/>
  <c r="M59" i="17" s="1"/>
  <c r="N60" i="17" s="1"/>
  <c r="L48" i="17"/>
  <c r="P5" i="140"/>
  <c r="M2" i="140"/>
  <c r="L54" i="17"/>
  <c r="L55" i="17" s="1"/>
  <c r="L83" i="17" s="1"/>
  <c r="M33" i="17"/>
  <c r="M2" i="141"/>
  <c r="L4" i="139"/>
  <c r="L4" i="140"/>
  <c r="M2" i="66"/>
  <c r="M2" i="17"/>
  <c r="L4" i="141"/>
  <c r="M101" i="17"/>
  <c r="M103" i="17" s="1"/>
  <c r="M4" i="17" s="1"/>
  <c r="N32" i="17"/>
  <c r="N24" i="17"/>
  <c r="N25" i="17" s="1"/>
  <c r="N2" i="139" s="1"/>
  <c r="L4" i="17"/>
  <c r="L47" i="17"/>
  <c r="L49" i="17" s="1"/>
  <c r="L84" i="17" s="1"/>
  <c r="P5" i="141"/>
  <c r="P5" i="139"/>
  <c r="O53" i="17"/>
  <c r="P13" i="17"/>
  <c r="P14" i="17" s="1"/>
  <c r="P19" i="17" s="1"/>
  <c r="M34" i="17"/>
  <c r="M72" i="17" s="1"/>
  <c r="Q10" i="17"/>
  <c r="Q5" i="140" s="1"/>
  <c r="O19" i="17"/>
  <c r="O20" i="17" s="1"/>
  <c r="O24" i="17" s="1"/>
  <c r="O25" i="17" s="1"/>
  <c r="O71" i="17"/>
  <c r="L74" i="17"/>
  <c r="L79" i="17" s="1"/>
  <c r="L80" i="17" s="1"/>
  <c r="K3" i="141"/>
  <c r="K3" i="139"/>
  <c r="K3" i="140"/>
  <c r="K3" i="17"/>
  <c r="K3" i="66"/>
  <c r="R87" i="141"/>
  <c r="R80" i="141"/>
  <c r="S81" i="141"/>
  <c r="T70" i="141"/>
  <c r="S94" i="141"/>
  <c r="S88" i="141"/>
  <c r="S72" i="141"/>
  <c r="T103" i="141"/>
  <c r="U36" i="141"/>
  <c r="U103" i="141" s="1"/>
  <c r="K86" i="17"/>
  <c r="M73" i="17"/>
  <c r="M63" i="17"/>
  <c r="M64" i="17" s="1"/>
  <c r="M85" i="17" s="1"/>
  <c r="N2" i="17" l="1"/>
  <c r="M48" i="17"/>
  <c r="N2" i="140"/>
  <c r="N43" i="17"/>
  <c r="N44" i="17" s="1"/>
  <c r="N59" i="17" s="1"/>
  <c r="O60" i="17" s="1"/>
  <c r="N101" i="17"/>
  <c r="N103" i="17" s="1"/>
  <c r="N4" i="66" s="1"/>
  <c r="Q5" i="139"/>
  <c r="N33" i="17"/>
  <c r="N34" i="17" s="1"/>
  <c r="N47" i="17" s="1"/>
  <c r="Q13" i="17"/>
  <c r="Q14" i="17" s="1"/>
  <c r="Q102" i="17" s="1"/>
  <c r="N2" i="141"/>
  <c r="Q5" i="17"/>
  <c r="N2" i="66"/>
  <c r="M4" i="141"/>
  <c r="M4" i="139"/>
  <c r="M4" i="66"/>
  <c r="M4" i="140"/>
  <c r="P53" i="17"/>
  <c r="P71" i="17"/>
  <c r="Q5" i="66"/>
  <c r="Q5" i="141"/>
  <c r="R10" i="17"/>
  <c r="R13" i="17" s="1"/>
  <c r="R14" i="17" s="1"/>
  <c r="O32" i="17"/>
  <c r="P20" i="17"/>
  <c r="P32" i="17" s="1"/>
  <c r="M54" i="17"/>
  <c r="M55" i="17" s="1"/>
  <c r="M83" i="17" s="1"/>
  <c r="M47" i="17"/>
  <c r="M49" i="17" s="1"/>
  <c r="M84" i="17" s="1"/>
  <c r="P102" i="17"/>
  <c r="O42" i="17"/>
  <c r="M74" i="17"/>
  <c r="M79" i="17" s="1"/>
  <c r="M80" i="17" s="1"/>
  <c r="L86" i="17"/>
  <c r="U38" i="141"/>
  <c r="U104" i="141" s="1"/>
  <c r="T81" i="141"/>
  <c r="T94" i="141"/>
  <c r="T88" i="141"/>
  <c r="U70" i="141"/>
  <c r="T72" i="141"/>
  <c r="L3" i="66"/>
  <c r="L3" i="140"/>
  <c r="L3" i="139"/>
  <c r="L3" i="17"/>
  <c r="L3" i="141"/>
  <c r="S87" i="141"/>
  <c r="S80" i="141"/>
  <c r="O2" i="141"/>
  <c r="O2" i="66"/>
  <c r="O43" i="17"/>
  <c r="O33" i="17"/>
  <c r="O2" i="140"/>
  <c r="O101" i="17"/>
  <c r="O2" i="17"/>
  <c r="O2" i="139"/>
  <c r="N73" i="17"/>
  <c r="N63" i="17"/>
  <c r="N64" i="17" s="1"/>
  <c r="N85" i="17" s="1"/>
  <c r="S10" i="17" l="1"/>
  <c r="S5" i="140" s="1"/>
  <c r="N48" i="17"/>
  <c r="Q53" i="17"/>
  <c r="Q19" i="17"/>
  <c r="Q20" i="17" s="1"/>
  <c r="Q42" i="17" s="1"/>
  <c r="Q71" i="17"/>
  <c r="R5" i="17"/>
  <c r="N49" i="17"/>
  <c r="N84" i="17" s="1"/>
  <c r="N72" i="17"/>
  <c r="N74" i="17" s="1"/>
  <c r="N79" i="17" s="1"/>
  <c r="N80" i="17" s="1"/>
  <c r="N54" i="17"/>
  <c r="N55" i="17" s="1"/>
  <c r="N83" i="17" s="1"/>
  <c r="R5" i="141"/>
  <c r="R5" i="140"/>
  <c r="N4" i="17"/>
  <c r="O103" i="17"/>
  <c r="O4" i="140" s="1"/>
  <c r="N4" i="139"/>
  <c r="N4" i="140"/>
  <c r="N4" i="141"/>
  <c r="P24" i="17"/>
  <c r="P25" i="17" s="1"/>
  <c r="P2" i="141" s="1"/>
  <c r="P42" i="17"/>
  <c r="M86" i="17"/>
  <c r="R5" i="66"/>
  <c r="R5" i="139"/>
  <c r="O34" i="17"/>
  <c r="O72" i="17" s="1"/>
  <c r="O44" i="17"/>
  <c r="O59" i="17" s="1"/>
  <c r="P60" i="17" s="1"/>
  <c r="U81" i="141"/>
  <c r="U94" i="141"/>
  <c r="U88" i="141"/>
  <c r="U72" i="141"/>
  <c r="O63" i="17"/>
  <c r="O64" i="17" s="1"/>
  <c r="O85" i="17" s="1"/>
  <c r="O73" i="17"/>
  <c r="R19" i="17"/>
  <c r="R102" i="17"/>
  <c r="R53" i="17"/>
  <c r="R71" i="17"/>
  <c r="T10" i="17"/>
  <c r="T80" i="141"/>
  <c r="T87" i="141"/>
  <c r="M3" i="141"/>
  <c r="M3" i="66"/>
  <c r="M3" i="17"/>
  <c r="M3" i="140"/>
  <c r="M3" i="139"/>
  <c r="S5" i="17" l="1"/>
  <c r="S5" i="139"/>
  <c r="S13" i="17"/>
  <c r="S14" i="17" s="1"/>
  <c r="S19" i="17" s="1"/>
  <c r="S5" i="66"/>
  <c r="S5" i="141"/>
  <c r="R20" i="17"/>
  <c r="R42" i="17" s="1"/>
  <c r="O4" i="17"/>
  <c r="P2" i="139"/>
  <c r="Q24" i="17"/>
  <c r="Q25" i="17" s="1"/>
  <c r="Q2" i="140" s="1"/>
  <c r="O4" i="141"/>
  <c r="P33" i="17"/>
  <c r="P34" i="17" s="1"/>
  <c r="P54" i="17" s="1"/>
  <c r="O4" i="66"/>
  <c r="P2" i="17"/>
  <c r="P101" i="17"/>
  <c r="P103" i="17" s="1"/>
  <c r="P4" i="140" s="1"/>
  <c r="P2" i="140"/>
  <c r="Q32" i="17"/>
  <c r="O4" i="139"/>
  <c r="P2" i="66"/>
  <c r="O54" i="17"/>
  <c r="O55" i="17" s="1"/>
  <c r="O83" i="17" s="1"/>
  <c r="P43" i="17"/>
  <c r="P44" i="17" s="1"/>
  <c r="P59" i="17" s="1"/>
  <c r="Q60" i="17" s="1"/>
  <c r="O48" i="17"/>
  <c r="O47" i="17"/>
  <c r="O49" i="17" s="1"/>
  <c r="O84" i="17" s="1"/>
  <c r="O74" i="17"/>
  <c r="O79" i="17" s="1"/>
  <c r="O80" i="17" s="1"/>
  <c r="P63" i="17"/>
  <c r="P64" i="17" s="1"/>
  <c r="P73" i="17"/>
  <c r="T5" i="141"/>
  <c r="T5" i="17"/>
  <c r="U10" i="17"/>
  <c r="T5" i="66"/>
  <c r="T5" i="139"/>
  <c r="T13" i="17"/>
  <c r="T14" i="17" s="1"/>
  <c r="T5" i="140"/>
  <c r="N86" i="17"/>
  <c r="N3" i="140"/>
  <c r="N3" i="66"/>
  <c r="N3" i="141"/>
  <c r="N3" i="17"/>
  <c r="N3" i="139"/>
  <c r="S102" i="17"/>
  <c r="U80" i="141"/>
  <c r="U87" i="141"/>
  <c r="P72" i="17" l="1"/>
  <c r="S71" i="17"/>
  <c r="S53" i="17"/>
  <c r="R32" i="17"/>
  <c r="R24" i="17"/>
  <c r="R25" i="17" s="1"/>
  <c r="R33" i="17" s="1"/>
  <c r="R34" i="17" s="1"/>
  <c r="S20" i="17"/>
  <c r="S32" i="17" s="1"/>
  <c r="Q101" i="17"/>
  <c r="Q103" i="17" s="1"/>
  <c r="Q4" i="140" s="1"/>
  <c r="Q33" i="17"/>
  <c r="Q2" i="17"/>
  <c r="Q43" i="17"/>
  <c r="Q44" i="17" s="1"/>
  <c r="Q59" i="17" s="1"/>
  <c r="R60" i="17" s="1"/>
  <c r="Q2" i="66"/>
  <c r="Q2" i="141"/>
  <c r="Q2" i="139"/>
  <c r="P4" i="139"/>
  <c r="P47" i="17"/>
  <c r="P49" i="17" s="1"/>
  <c r="P84" i="17" s="1"/>
  <c r="P48" i="17"/>
  <c r="Q34" i="17"/>
  <c r="Q54" i="17" s="1"/>
  <c r="P4" i="66"/>
  <c r="P4" i="141"/>
  <c r="F107" i="141" s="1"/>
  <c r="P4" i="17"/>
  <c r="P55" i="17"/>
  <c r="P83" i="17" s="1"/>
  <c r="O86" i="17"/>
  <c r="P74" i="17"/>
  <c r="P79" i="17" s="1"/>
  <c r="P80" i="17" s="1"/>
  <c r="U5" i="17"/>
  <c r="U5" i="66"/>
  <c r="U5" i="139"/>
  <c r="U5" i="140"/>
  <c r="U13" i="17"/>
  <c r="U14" i="17" s="1"/>
  <c r="U5" i="141"/>
  <c r="F11" i="17"/>
  <c r="F89" i="17" s="1"/>
  <c r="P85" i="17"/>
  <c r="T71" i="17"/>
  <c r="T102" i="17"/>
  <c r="T53" i="17"/>
  <c r="T19" i="17"/>
  <c r="O3" i="139"/>
  <c r="O3" i="140"/>
  <c r="O3" i="17"/>
  <c r="O3" i="141"/>
  <c r="O3" i="66"/>
  <c r="Q63" i="17"/>
  <c r="Q64" i="17" s="1"/>
  <c r="Q85" i="17" s="1"/>
  <c r="Q73" i="17"/>
  <c r="S42" i="17"/>
  <c r="S24" i="17" l="1"/>
  <c r="S25" i="17" s="1"/>
  <c r="S2" i="139" s="1"/>
  <c r="T20" i="17"/>
  <c r="T24" i="17" s="1"/>
  <c r="T25" i="17" s="1"/>
  <c r="R2" i="66"/>
  <c r="R43" i="17"/>
  <c r="R44" i="17" s="1"/>
  <c r="R59" i="17" s="1"/>
  <c r="S60" i="17" s="1"/>
  <c r="R2" i="140"/>
  <c r="R2" i="141"/>
  <c r="R2" i="17"/>
  <c r="R2" i="139"/>
  <c r="R101" i="17"/>
  <c r="R103" i="17" s="1"/>
  <c r="Q4" i="139"/>
  <c r="Q4" i="66"/>
  <c r="Q48" i="17"/>
  <c r="F80" i="66"/>
  <c r="F82" i="66" s="1"/>
  <c r="F377" i="66"/>
  <c r="F379" i="66" s="1"/>
  <c r="F91" i="140" s="1"/>
  <c r="Q4" i="17"/>
  <c r="Q4" i="141"/>
  <c r="Q47" i="17"/>
  <c r="Q49" i="17" s="1"/>
  <c r="Q84" i="17" s="1"/>
  <c r="F250" i="66"/>
  <c r="F252" i="66" s="1"/>
  <c r="F63" i="140" s="1"/>
  <c r="Q72" i="17"/>
  <c r="Q74" i="17" s="1"/>
  <c r="Q79" i="17" s="1"/>
  <c r="Q80" i="17" s="1"/>
  <c r="Q55" i="17"/>
  <c r="Q83" i="17" s="1"/>
  <c r="U71" i="17"/>
  <c r="U102" i="17"/>
  <c r="U53" i="17"/>
  <c r="U19" i="17"/>
  <c r="H14" i="17"/>
  <c r="R47" i="17"/>
  <c r="R54" i="17"/>
  <c r="R72" i="17"/>
  <c r="R73" i="17"/>
  <c r="R63" i="17"/>
  <c r="R64" i="17" s="1"/>
  <c r="R85" i="17" s="1"/>
  <c r="P86" i="17"/>
  <c r="P3" i="141"/>
  <c r="P3" i="139"/>
  <c r="P3" i="66"/>
  <c r="P3" i="140"/>
  <c r="P3" i="17"/>
  <c r="T42" i="17" l="1"/>
  <c r="U20" i="17"/>
  <c r="U24" i="17" s="1"/>
  <c r="U25" i="17" s="1"/>
  <c r="T32" i="17"/>
  <c r="F83" i="66"/>
  <c r="F25" i="140" s="1"/>
  <c r="F21" i="140"/>
  <c r="S2" i="66"/>
  <c r="S2" i="141"/>
  <c r="S101" i="17"/>
  <c r="S103" i="17" s="1"/>
  <c r="S4" i="139" s="1"/>
  <c r="S33" i="17"/>
  <c r="S34" i="17" s="1"/>
  <c r="S72" i="17" s="1"/>
  <c r="S43" i="17"/>
  <c r="S44" i="17" s="1"/>
  <c r="S59" i="17" s="1"/>
  <c r="T60" i="17" s="1"/>
  <c r="S2" i="17"/>
  <c r="S2" i="140"/>
  <c r="R48" i="17"/>
  <c r="F253" i="66"/>
  <c r="F59" i="140" s="1"/>
  <c r="R4" i="140"/>
  <c r="R4" i="141"/>
  <c r="F105" i="141" s="1"/>
  <c r="F242" i="66" s="1"/>
  <c r="F319" i="66"/>
  <c r="F321" i="66" s="1"/>
  <c r="F328" i="66" s="1"/>
  <c r="R4" i="139"/>
  <c r="F403" i="66"/>
  <c r="F405" i="66" s="1"/>
  <c r="F412" i="66" s="1"/>
  <c r="F407" i="66"/>
  <c r="F409" i="66" s="1"/>
  <c r="F416" i="66" s="1"/>
  <c r="R4" i="66"/>
  <c r="R4" i="17"/>
  <c r="Q86" i="17"/>
  <c r="R49" i="17"/>
  <c r="R84" i="17" s="1"/>
  <c r="F323" i="66"/>
  <c r="F325" i="66" s="1"/>
  <c r="F332" i="66" s="1"/>
  <c r="R55" i="17"/>
  <c r="R83" i="17" s="1"/>
  <c r="R74" i="17"/>
  <c r="R79" i="17" s="1"/>
  <c r="R80" i="17" s="1"/>
  <c r="T2" i="139"/>
  <c r="T2" i="140"/>
  <c r="T2" i="66"/>
  <c r="T101" i="17"/>
  <c r="T2" i="17"/>
  <c r="T43" i="17"/>
  <c r="T44" i="17" s="1"/>
  <c r="T2" i="141"/>
  <c r="T33" i="17"/>
  <c r="S63" i="17"/>
  <c r="S64" i="17" s="1"/>
  <c r="S85" i="17" s="1"/>
  <c r="S73" i="17"/>
  <c r="H53" i="17"/>
  <c r="H19" i="17"/>
  <c r="H71" i="17"/>
  <c r="H102" i="17"/>
  <c r="Q3" i="140"/>
  <c r="Q3" i="139"/>
  <c r="Q3" i="141"/>
  <c r="Q3" i="17"/>
  <c r="Q3" i="66"/>
  <c r="U32" i="17" l="1"/>
  <c r="U42" i="17"/>
  <c r="T34" i="17"/>
  <c r="T54" i="17" s="1"/>
  <c r="S48" i="17"/>
  <c r="S47" i="17"/>
  <c r="S49" i="17" s="1"/>
  <c r="S84" i="17" s="1"/>
  <c r="S54" i="17"/>
  <c r="F290" i="66"/>
  <c r="F286" i="66"/>
  <c r="F288" i="66" s="1"/>
  <c r="F295" i="66" s="1"/>
  <c r="F82" i="141"/>
  <c r="F184" i="66" s="1"/>
  <c r="F95" i="141"/>
  <c r="F196" i="66" s="1"/>
  <c r="F106" i="141"/>
  <c r="F358" i="66" s="1"/>
  <c r="F89" i="141"/>
  <c r="F30" i="66" s="1"/>
  <c r="F33" i="66" s="1"/>
  <c r="F123" i="66"/>
  <c r="F125" i="66" s="1"/>
  <c r="F132" i="66" s="1"/>
  <c r="F162" i="66"/>
  <c r="F164" i="66" s="1"/>
  <c r="F171" i="66" s="1"/>
  <c r="F119" i="66"/>
  <c r="F121" i="66" s="1"/>
  <c r="F128" i="66" s="1"/>
  <c r="S4" i="17"/>
  <c r="S4" i="141"/>
  <c r="S55" i="17"/>
  <c r="S83" i="17" s="1"/>
  <c r="F158" i="66"/>
  <c r="F160" i="66" s="1"/>
  <c r="F167" i="66" s="1"/>
  <c r="S4" i="140"/>
  <c r="T103" i="17"/>
  <c r="T4" i="66" s="1"/>
  <c r="S4" i="66"/>
  <c r="S74" i="17"/>
  <c r="S79" i="17" s="1"/>
  <c r="S80" i="17" s="1"/>
  <c r="T72" i="17"/>
  <c r="T73" i="17"/>
  <c r="T63" i="17"/>
  <c r="T64" i="17" s="1"/>
  <c r="T85" i="17" s="1"/>
  <c r="R3" i="141"/>
  <c r="R3" i="66"/>
  <c r="R3" i="17"/>
  <c r="R3" i="139"/>
  <c r="R3" i="140"/>
  <c r="U2" i="141"/>
  <c r="U2" i="139"/>
  <c r="U101" i="17"/>
  <c r="U43" i="17"/>
  <c r="U2" i="17"/>
  <c r="U2" i="140"/>
  <c r="U33" i="17"/>
  <c r="U34" i="17" s="1"/>
  <c r="U2" i="66"/>
  <c r="T59" i="17"/>
  <c r="U60" i="17" s="1"/>
  <c r="T48" i="17"/>
  <c r="R86" i="17"/>
  <c r="F29" i="66" l="1"/>
  <c r="F32" i="66" s="1"/>
  <c r="F64" i="66" s="1"/>
  <c r="U44" i="17"/>
  <c r="U48" i="17" s="1"/>
  <c r="T47" i="17"/>
  <c r="T49" i="17" s="1"/>
  <c r="T84" i="17" s="1"/>
  <c r="F17" i="66"/>
  <c r="F24" i="66" s="1"/>
  <c r="F341" i="66"/>
  <c r="F343" i="66" s="1"/>
  <c r="F354" i="66" s="1"/>
  <c r="F360" i="66" s="1"/>
  <c r="F348" i="66"/>
  <c r="F351" i="66" s="1"/>
  <c r="F212" i="66"/>
  <c r="F45" i="66"/>
  <c r="F197" i="66"/>
  <c r="F201" i="66" s="1"/>
  <c r="F207" i="66" s="1"/>
  <c r="S86" i="17"/>
  <c r="T55" i="17"/>
  <c r="T83" i="17" s="1"/>
  <c r="T4" i="141"/>
  <c r="T4" i="140"/>
  <c r="T4" i="17"/>
  <c r="U103" i="17"/>
  <c r="U4" i="17" s="1"/>
  <c r="T4" i="139"/>
  <c r="T74" i="17"/>
  <c r="T79" i="17" s="1"/>
  <c r="T80" i="17" s="1"/>
  <c r="U59" i="17"/>
  <c r="U72" i="17"/>
  <c r="U54" i="17"/>
  <c r="U47" i="17"/>
  <c r="H34" i="17"/>
  <c r="F199" i="66"/>
  <c r="F240" i="66" s="1"/>
  <c r="F244" i="66" s="1"/>
  <c r="F58" i="140" s="1"/>
  <c r="F200" i="66"/>
  <c r="F20" i="66"/>
  <c r="F22" i="66"/>
  <c r="F39" i="66"/>
  <c r="F60" i="66"/>
  <c r="F93" i="66"/>
  <c r="U63" i="17"/>
  <c r="U64" i="17" s="1"/>
  <c r="U73" i="17"/>
  <c r="H60" i="17"/>
  <c r="S3" i="17"/>
  <c r="S3" i="140"/>
  <c r="S3" i="139"/>
  <c r="S3" i="141"/>
  <c r="S3" i="66"/>
  <c r="F190" i="66"/>
  <c r="F189" i="66"/>
  <c r="F186" i="66"/>
  <c r="F188" i="66"/>
  <c r="F187" i="66"/>
  <c r="F43" i="66" l="1"/>
  <c r="F54" i="66" s="1"/>
  <c r="F17" i="140" s="1"/>
  <c r="F92" i="66"/>
  <c r="H44" i="17"/>
  <c r="F382" i="66"/>
  <c r="F23" i="66"/>
  <c r="F19" i="66"/>
  <c r="F36" i="66" s="1"/>
  <c r="F47" i="66" s="1"/>
  <c r="F21" i="66"/>
  <c r="F38" i="66" s="1"/>
  <c r="F49" i="66" s="1"/>
  <c r="F12" i="140" s="1"/>
  <c r="F367" i="66"/>
  <c r="F384" i="66"/>
  <c r="F350" i="66"/>
  <c r="F383" i="66" s="1"/>
  <c r="F356" i="66"/>
  <c r="F362" i="66" s="1"/>
  <c r="F87" i="140" s="1"/>
  <c r="F217" i="66"/>
  <c r="F51" i="140" s="1"/>
  <c r="F226" i="66"/>
  <c r="F50" i="66"/>
  <c r="F13" i="140" s="1"/>
  <c r="F262" i="66"/>
  <c r="U55" i="17"/>
  <c r="U83" i="17" s="1"/>
  <c r="U49" i="17"/>
  <c r="H49" i="17" s="1"/>
  <c r="H84" i="17" s="1"/>
  <c r="T86" i="17"/>
  <c r="U4" i="66"/>
  <c r="U4" i="140"/>
  <c r="U4" i="141"/>
  <c r="U4" i="139"/>
  <c r="F66" i="66"/>
  <c r="F70" i="66" s="1"/>
  <c r="F32" i="140" s="1"/>
  <c r="F114" i="66"/>
  <c r="F231" i="66"/>
  <c r="F235" i="66" s="1"/>
  <c r="F70" i="140" s="1"/>
  <c r="F314" i="66"/>
  <c r="F153" i="66"/>
  <c r="F281" i="66"/>
  <c r="F398" i="66"/>
  <c r="F369" i="66"/>
  <c r="F74" i="66"/>
  <c r="F42" i="140" s="1"/>
  <c r="U74" i="17"/>
  <c r="U79" i="17" s="1"/>
  <c r="U80" i="17" s="1"/>
  <c r="U3" i="140" s="1"/>
  <c r="F259" i="66"/>
  <c r="F227" i="66"/>
  <c r="F208" i="66"/>
  <c r="F218" i="66" s="1"/>
  <c r="F52" i="140" s="1"/>
  <c r="U85" i="17"/>
  <c r="F65" i="17"/>
  <c r="F93" i="17" s="1"/>
  <c r="H64" i="17"/>
  <c r="H85" i="17" s="1"/>
  <c r="T3" i="17"/>
  <c r="T3" i="139"/>
  <c r="T3" i="66"/>
  <c r="T3" i="141"/>
  <c r="T3" i="140"/>
  <c r="F88" i="66"/>
  <c r="F205" i="66"/>
  <c r="F257" i="66"/>
  <c r="F224" i="66"/>
  <c r="F260" i="66"/>
  <c r="F228" i="66"/>
  <c r="F209" i="66"/>
  <c r="F219" i="66" s="1"/>
  <c r="F53" i="140" s="1"/>
  <c r="F63" i="66"/>
  <c r="F91" i="66"/>
  <c r="F42" i="66"/>
  <c r="F53" i="66" s="1"/>
  <c r="F16" i="140" s="1"/>
  <c r="F229" i="66"/>
  <c r="F210" i="66"/>
  <c r="F220" i="66" s="1"/>
  <c r="F54" i="140" s="1"/>
  <c r="F261" i="66"/>
  <c r="H48" i="17"/>
  <c r="H59" i="17"/>
  <c r="F258" i="66"/>
  <c r="F206" i="66"/>
  <c r="F216" i="66" s="1"/>
  <c r="F50" i="140" s="1"/>
  <c r="F225" i="66"/>
  <c r="H63" i="17"/>
  <c r="H73" i="17"/>
  <c r="F85" i="140"/>
  <c r="F58" i="66"/>
  <c r="F87" i="66"/>
  <c r="F37" i="66"/>
  <c r="F48" i="66" s="1"/>
  <c r="F11" i="140" s="1"/>
  <c r="F307" i="66"/>
  <c r="F309" i="66" s="1"/>
  <c r="F312" i="66" s="1"/>
  <c r="F267" i="66"/>
  <c r="F303" i="66"/>
  <c r="F305" i="66" s="1"/>
  <c r="F311" i="66" s="1"/>
  <c r="F204" i="66"/>
  <c r="F214" i="66" s="1"/>
  <c r="F256" i="66"/>
  <c r="F40" i="66"/>
  <c r="F51" i="66" s="1"/>
  <c r="F14" i="140" s="1"/>
  <c r="F61" i="66"/>
  <c r="F89" i="66"/>
  <c r="F90" i="66"/>
  <c r="F62" i="66"/>
  <c r="F41" i="66"/>
  <c r="F52" i="66" s="1"/>
  <c r="F15" i="140" s="1"/>
  <c r="H72" i="17"/>
  <c r="H47" i="17"/>
  <c r="H54" i="17"/>
  <c r="F86" i="66" l="1"/>
  <c r="F94" i="66" s="1"/>
  <c r="U84" i="17"/>
  <c r="F59" i="66"/>
  <c r="F69" i="66" s="1"/>
  <c r="F35" i="140" s="1"/>
  <c r="F372" i="66"/>
  <c r="F99" i="140" s="1"/>
  <c r="F385" i="66"/>
  <c r="F391" i="66" s="1"/>
  <c r="F393" i="66" s="1"/>
  <c r="F396" i="66" s="1"/>
  <c r="F401" i="66" s="1"/>
  <c r="F415" i="66" s="1"/>
  <c r="F417" i="66" s="1"/>
  <c r="F93" i="140" s="1"/>
  <c r="F355" i="66"/>
  <c r="F361" i="66" s="1"/>
  <c r="F363" i="66" s="1"/>
  <c r="F366" i="66"/>
  <c r="F371" i="66" s="1"/>
  <c r="F97" i="140" s="1"/>
  <c r="F56" i="17"/>
  <c r="F91" i="17" s="1"/>
  <c r="H55" i="17"/>
  <c r="H83" i="17" s="1"/>
  <c r="F72" i="66"/>
  <c r="F38" i="140" s="1"/>
  <c r="F68" i="66"/>
  <c r="F34" i="140" s="1"/>
  <c r="F234" i="66"/>
  <c r="F73" i="140" s="1"/>
  <c r="F50" i="17"/>
  <c r="F92" i="17" s="1"/>
  <c r="F233" i="66"/>
  <c r="F72" i="140" s="1"/>
  <c r="F236" i="66"/>
  <c r="F75" i="140" s="1"/>
  <c r="F71" i="66"/>
  <c r="F37" i="140" s="1"/>
  <c r="F73" i="66"/>
  <c r="F40" i="140" s="1"/>
  <c r="F316" i="66"/>
  <c r="F327" i="66" s="1"/>
  <c r="F329" i="66" s="1"/>
  <c r="F317" i="66"/>
  <c r="F331" i="66" s="1"/>
  <c r="F333" i="66" s="1"/>
  <c r="F65" i="140" s="1"/>
  <c r="F215" i="66"/>
  <c r="F49" i="140" s="1"/>
  <c r="F292" i="66"/>
  <c r="F299" i="66" s="1"/>
  <c r="F237" i="66"/>
  <c r="F77" i="140" s="1"/>
  <c r="F238" i="66"/>
  <c r="F79" i="140" s="1"/>
  <c r="U3" i="66"/>
  <c r="U3" i="139"/>
  <c r="F263" i="66"/>
  <c r="F266" i="66" s="1"/>
  <c r="F268" i="66" s="1"/>
  <c r="F270" i="66" s="1"/>
  <c r="F272" i="66" s="1"/>
  <c r="F278" i="66" s="1"/>
  <c r="U86" i="17"/>
  <c r="H86" i="17" s="1"/>
  <c r="U3" i="17"/>
  <c r="U3" i="141"/>
  <c r="F10" i="140"/>
  <c r="F55" i="66"/>
  <c r="F18" i="140" s="1"/>
  <c r="F100" i="66"/>
  <c r="F139" i="66"/>
  <c r="F99" i="66"/>
  <c r="F138" i="66"/>
  <c r="F48" i="140"/>
  <c r="F387" i="66" l="1"/>
  <c r="F389" i="66" s="1"/>
  <c r="F395" i="66" s="1"/>
  <c r="F400" i="66" s="1"/>
  <c r="F411" i="66" s="1"/>
  <c r="F413" i="66" s="1"/>
  <c r="F92" i="140" s="1"/>
  <c r="F86" i="140"/>
  <c r="F88" i="140"/>
  <c r="F64" i="140"/>
  <c r="F221" i="66"/>
  <c r="F55" i="140" s="1"/>
  <c r="F283" i="66"/>
  <c r="F294" i="66" s="1"/>
  <c r="F296" i="66" s="1"/>
  <c r="F60" i="140" s="1"/>
  <c r="F274" i="66"/>
  <c r="F276" i="66" s="1"/>
  <c r="F279" i="66" s="1"/>
  <c r="F87" i="17"/>
  <c r="F90" i="17" s="1"/>
  <c r="F94" i="17" s="1"/>
  <c r="F136" i="66"/>
  <c r="F140" i="66" s="1"/>
  <c r="F97" i="66"/>
  <c r="F101" i="66" s="1"/>
  <c r="F284" i="66" l="1"/>
  <c r="F298" i="66" s="1"/>
  <c r="F300" i="66" s="1"/>
  <c r="F61" i="140" s="1"/>
  <c r="F107" i="66"/>
  <c r="F109" i="66" s="1"/>
  <c r="F103" i="66"/>
  <c r="F105" i="66" s="1"/>
  <c r="F111" i="66" s="1"/>
  <c r="F116" i="66" s="1"/>
  <c r="F127" i="66" s="1"/>
  <c r="F129" i="66" s="1"/>
  <c r="F146" i="66"/>
  <c r="F148" i="66" s="1"/>
  <c r="F151" i="66" s="1"/>
  <c r="F142" i="66"/>
  <c r="F144" i="66" s="1"/>
  <c r="F156" i="66" l="1"/>
  <c r="F170" i="66" s="1"/>
  <c r="F150" i="66"/>
  <c r="F22" i="140"/>
  <c r="F112" i="66"/>
  <c r="F117" i="66" s="1"/>
  <c r="F131" i="66" s="1"/>
  <c r="F133" i="66" s="1"/>
  <c r="F172" i="66" l="1"/>
  <c r="F27" i="140" s="1"/>
  <c r="F155" i="66"/>
  <c r="F166" i="66" s="1"/>
  <c r="F168" i="66" s="1"/>
  <c r="F26" i="140" s="1"/>
  <c r="F23" i="140"/>
</calcChain>
</file>

<file path=xl/sharedStrings.xml><?xml version="1.0" encoding="utf-8"?>
<sst xmlns="http://schemas.openxmlformats.org/spreadsheetml/2006/main" count="714" uniqueCount="423">
  <si>
    <t>Model name:</t>
  </si>
  <si>
    <t>PR19 RCV adjustments feeder model</t>
  </si>
  <si>
    <t>Version number:</t>
  </si>
  <si>
    <t>Filename:</t>
  </si>
  <si>
    <t>Date:</t>
  </si>
  <si>
    <t>Author:</t>
  </si>
  <si>
    <t>Ofwat and F1F9 UK Ltd</t>
  </si>
  <si>
    <t>Author contact information:</t>
  </si>
  <si>
    <t>Summary of model:</t>
  </si>
  <si>
    <t>The model is designed to take the RCV adjustment outputs from the PR09 and PR14 reconciliations and convert them for use in the PR19 financial model in line</t>
  </si>
  <si>
    <t>with Delivering Water 2020: PR19 methodology, chapter 12 (accounting for past delivery).</t>
  </si>
  <si>
    <t>Known limitations:</t>
  </si>
  <si>
    <t xml:space="preserve">The model has been subject to internal Ofwat quality assurance. </t>
  </si>
  <si>
    <t>Feedback:</t>
  </si>
  <si>
    <r>
      <t xml:space="preserve">We would welcome feedback on the PR19 RCV adjustments feeder model. </t>
    </r>
    <r>
      <rPr>
        <b/>
        <sz val="12"/>
        <color rgb="FF000000"/>
        <rFont val="Franklin Gothic Book"/>
        <family val="2"/>
      </rPr>
      <t>Please send any feedback to the following email address</t>
    </r>
  </si>
  <si>
    <t>End of sheet</t>
  </si>
  <si>
    <t>Change log</t>
  </si>
  <si>
    <t>#</t>
  </si>
  <si>
    <t>Issue</t>
  </si>
  <si>
    <t>Change</t>
  </si>
  <si>
    <t>Sheet</t>
  </si>
  <si>
    <t>Row</t>
  </si>
  <si>
    <t>Company noted that the Ofwat feeder model incorrectly deflates prices from 2020 year end prices to 2017-18 financial year average prices by referencing the RPI March index value in the numerator.</t>
  </si>
  <si>
    <t>Corrected calculation of the deflation factor to reference CPIH March 2020 index value.</t>
  </si>
  <si>
    <t>Indexation</t>
  </si>
  <si>
    <t xml:space="preserve">Companies noted differences in item labels between the Ofwat feeder model and the business plan tables </t>
  </si>
  <si>
    <t>Item labels have been aligned with the business plan tables</t>
  </si>
  <si>
    <t>Calc
Summary_Output</t>
  </si>
  <si>
    <t xml:space="preserve">Some business plan tables require RCV items in 2017-18 FYE (financial year end) CPIH deflated price base.  </t>
  </si>
  <si>
    <t>Add 2017-18 FYE CPIH deflation factor</t>
  </si>
  <si>
    <t>Add the 2017-18 FYE CPIH deflated items to the Calc and Summary_Output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</si>
  <si>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</si>
  <si>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</si>
  <si>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</si>
  <si>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</si>
  <si>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</si>
  <si>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</si>
  <si>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</si>
  <si>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</si>
  <si>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</si>
  <si>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</si>
  <si>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INPUTS</t>
  </si>
  <si>
    <t>CALCULATIONS</t>
  </si>
  <si>
    <t>DOCUMENTATION</t>
  </si>
  <si>
    <t>All the hardcoded inputs used in the model for calculation.</t>
  </si>
  <si>
    <t>The model timeline and flag calculations are done in this sheet.</t>
  </si>
  <si>
    <t>A summary of links of major output of this model.</t>
  </si>
  <si>
    <t>Sheet references and model flow; Sheet tabs colours, colour coding, abbreviations, range names are mentioned in this sheet.</t>
  </si>
  <si>
    <t>All the indexation related calculations are done in this sheet.</t>
  </si>
  <si>
    <t>All the price regulations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</si>
  <si>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</si>
  <si>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</si>
  <si>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</si>
  <si>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</si>
  <si>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</si>
  <si>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</si>
  <si>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</si>
  <si>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</si>
  <si>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</si>
  <si>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</si>
  <si>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</si>
  <si>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</si>
  <si>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</si>
  <si>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</si>
  <si>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</si>
  <si>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</si>
  <si>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</si>
  <si>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</si>
  <si>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</si>
  <si>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</si>
  <si>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</si>
  <si>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</si>
  <si>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</si>
  <si>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</si>
  <si>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</si>
  <si>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</si>
  <si>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</si>
  <si>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</si>
  <si>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</si>
  <si>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</si>
  <si>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</si>
  <si>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</si>
  <si>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</si>
  <si>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</si>
  <si>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</si>
  <si>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</si>
  <si>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</si>
  <si>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</si>
  <si>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</si>
  <si>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</si>
  <si>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</si>
  <si>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</si>
  <si>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</si>
  <si>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</si>
  <si>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</si>
  <si>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</si>
  <si>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BR</t>
  </si>
  <si>
    <t>Bio resources</t>
  </si>
  <si>
    <t>CPIH</t>
  </si>
  <si>
    <t>Consumer price index housing</t>
  </si>
  <si>
    <t>RCV</t>
  </si>
  <si>
    <t>Regulatory capital value</t>
  </si>
  <si>
    <t>RPI</t>
  </si>
  <si>
    <t>Retail price index</t>
  </si>
  <si>
    <t>WR</t>
  </si>
  <si>
    <t>Water resources</t>
  </si>
  <si>
    <t>WN</t>
  </si>
  <si>
    <t>Water network</t>
  </si>
  <si>
    <t>WWN</t>
  </si>
  <si>
    <t>Wastewater network</t>
  </si>
  <si>
    <t>NAMES</t>
  </si>
  <si>
    <t>NO NAME RANGES PRESENT IN THE MODEL</t>
  </si>
  <si>
    <t>LIST OF FUNCTIONS USED</t>
  </si>
  <si>
    <t>SUMPRODUCT</t>
  </si>
  <si>
    <t>Multiplies corresponding components in the given arrays, and returns the sum of those products.</t>
  </si>
  <si>
    <t>MATCH</t>
  </si>
  <si>
    <t>The MATCH function searches for a specified item in a range of cells, and then returns the relative position of that item in the range.</t>
  </si>
  <si>
    <t>INDEX</t>
  </si>
  <si>
    <t>Returns a value or the reference to a value from within a table or range, selected by the row and column number indexes</t>
  </si>
  <si>
    <t>Input references</t>
  </si>
  <si>
    <t>Constant</t>
  </si>
  <si>
    <t>Unit</t>
  </si>
  <si>
    <t>Total</t>
  </si>
  <si>
    <t>[Used in formula range - Do not delete]</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</si>
  <si>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</si>
  <si>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</si>
  <si>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</si>
  <si>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</si>
  <si>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</si>
  <si>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</si>
  <si>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</si>
  <si>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</si>
  <si>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</si>
  <si>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</si>
  <si>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</si>
  <si>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</si>
  <si>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</si>
  <si>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</si>
  <si>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</si>
  <si>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</si>
  <si>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</si>
  <si>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</si>
  <si>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</si>
  <si>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Post - forecast period</t>
  </si>
  <si>
    <t>Post-Fcst</t>
  </si>
  <si>
    <t>Project dates</t>
  </si>
  <si>
    <t>Forecast start date</t>
  </si>
  <si>
    <t>Forecast duration</t>
  </si>
  <si>
    <t>years</t>
  </si>
  <si>
    <t>Forecast duration (text)</t>
  </si>
  <si>
    <t>years #</t>
  </si>
  <si>
    <t>B: INDEXATION</t>
  </si>
  <si>
    <t>CPIH INDEXATION</t>
  </si>
  <si>
    <t>Consumer Price Index for April</t>
  </si>
  <si>
    <t>index</t>
  </si>
  <si>
    <t>Consumer Price Index for May</t>
  </si>
  <si>
    <t>Consumer Price Index for June</t>
  </si>
  <si>
    <t>Consumer Price Index for July</t>
  </si>
  <si>
    <t>Consumer Price Index for August</t>
  </si>
  <si>
    <t>Consumer Price Index for September</t>
  </si>
  <si>
    <t>Consumer Price Index for October</t>
  </si>
  <si>
    <t>Consumer Price Index for November</t>
  </si>
  <si>
    <t>Consumer Price Index for December</t>
  </si>
  <si>
    <t>Consumer Price Index for January</t>
  </si>
  <si>
    <t>Consumer Price Index for February</t>
  </si>
  <si>
    <t>Consumer Price Index for March</t>
  </si>
  <si>
    <t>CPIH: Assumed percentage increase for unpopulated monthly values</t>
  </si>
  <si>
    <t>%</t>
  </si>
  <si>
    <t>RPI INDEXATION</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</si>
  <si>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</si>
  <si>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</si>
  <si>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</si>
  <si>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</si>
  <si>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</si>
  <si>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</si>
  <si>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</si>
  <si>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</si>
  <si>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</si>
  <si>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</si>
  <si>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</si>
  <si>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Retail Price Index for March</t>
  </si>
  <si>
    <t>RPI: Assumed percentage increase for unpopulated monthly values</t>
  </si>
  <si>
    <t>Inflation</t>
  </si>
  <si>
    <t>Year reference for FYA base price 1</t>
  </si>
  <si>
    <t>Year reference for FYA base price 2</t>
  </si>
  <si>
    <t>Year reference for FYE base price</t>
  </si>
  <si>
    <t>Year reference for FYE end price</t>
  </si>
  <si>
    <t>Deflation</t>
  </si>
  <si>
    <t>Year reference for FYA end price</t>
  </si>
  <si>
    <t>C: RCV INPUTS</t>
  </si>
  <si>
    <t>Water services</t>
  </si>
  <si>
    <t>Wholesale water closing RCV at 31 March 2020 (from PR14 FD)</t>
  </si>
  <si>
    <t>£m</t>
  </si>
  <si>
    <t>2012/13 FYA</t>
  </si>
  <si>
    <t>Water ~ Total Adjustment RCV carry forward to PR19</t>
  </si>
  <si>
    <t>Net performance payment / (penalty) applied to RCV for end of period ODI adjustments ~ Water resources</t>
  </si>
  <si>
    <t>Net performance payment / (penalty) applied to RCV for end of period ODI adjustments ~ Water network plus</t>
  </si>
  <si>
    <t>Water: RCV adjustment from totex menu model</t>
  </si>
  <si>
    <t>Water ~ Other adjustment to wholesale RCV</t>
  </si>
  <si>
    <t>2017/18 FYE</t>
  </si>
  <si>
    <t>Water ~ NPV effect of 50% of proceeds from disposals of interest in land</t>
  </si>
  <si>
    <t>2017/18 FYA</t>
  </si>
  <si>
    <t>% of RCV to index by RPI - water services</t>
  </si>
  <si>
    <t>Water resources % of total wholesale water RCV ~ 31 March 2020</t>
  </si>
  <si>
    <t>Water network plus % of total wholesale water RCV ~ 31 March 2020</t>
  </si>
  <si>
    <t>Wastewater services</t>
  </si>
  <si>
    <t>Wholesale wastewater closing RCV at 31 March 2020 in 2012-13 prices (PR14 FD)</t>
  </si>
  <si>
    <t>Wastewater ~ Total Adjustment RCV carry forward to PR19</t>
  </si>
  <si>
    <t>Net performance payment / (penalty) applied to RCV for end of period ODI adjustments ~ Wastewater network plus</t>
  </si>
  <si>
    <t>Wastewater: RCV adjustment from totex menu model</t>
  </si>
  <si>
    <t>Wastewater ~ Other adjustment to wholesale RCV</t>
  </si>
  <si>
    <t>Wastewater ~ NPV effect of 50% of proceeds from disposals of interest in land</t>
  </si>
  <si>
    <t>% of RCV to index by RPI - wastewater services</t>
  </si>
  <si>
    <t>Bioresources RCV (prior to midnight adjustments) 31 March 2020</t>
  </si>
  <si>
    <t>Dummy RCV</t>
  </si>
  <si>
    <t>Dummy RCV (prior to midnight adjustments) 31 March 2020</t>
  </si>
  <si>
    <t>Net performance payment / (penalty) applied to RCV for end of period ODI adjustments ~ Thames Tideway</t>
  </si>
  <si>
    <t>% of RCV to index by RPI - dummy</t>
  </si>
  <si>
    <t>D: NON CHANGEABLE MODEL TECHNICAL INPUTS</t>
  </si>
  <si>
    <t>Months per model period</t>
  </si>
  <si>
    <t>months</t>
  </si>
  <si>
    <t>Months in a year</t>
  </si>
  <si>
    <t>Days in a year</t>
  </si>
  <si>
    <t>days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</si>
  <si>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</si>
  <si>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</si>
  <si>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</si>
  <si>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</si>
  <si>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</si>
  <si>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</si>
  <si>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</si>
  <si>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</si>
  <si>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</si>
  <si>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</si>
  <si>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</si>
  <si>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</si>
  <si>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</si>
  <si>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</si>
  <si>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</si>
  <si>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</si>
  <si>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</si>
  <si>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Pre-forecast period flag</t>
  </si>
  <si>
    <t>Pre-forecast period flag - total</t>
  </si>
  <si>
    <t>First post-forecast period flag</t>
  </si>
  <si>
    <t>Post-forecast period flag</t>
  </si>
  <si>
    <t>Post-forecast period - total</t>
  </si>
  <si>
    <t>MODEL TIMELINE</t>
  </si>
  <si>
    <t>Timeline label</t>
  </si>
  <si>
    <t>Timeline label counter</t>
  </si>
  <si>
    <t>Modelling period check</t>
  </si>
  <si>
    <t>No. of overlapping in flags</t>
  </si>
  <si>
    <t>Overlapping in periods - total</t>
  </si>
  <si>
    <t>check</t>
  </si>
  <si>
    <t>FINANCIAL YEAR</t>
  </si>
  <si>
    <t>Financial year ending</t>
  </si>
  <si>
    <t>CPIH: Index value series</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</si>
  <si>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</si>
  <si>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</si>
  <si>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</si>
  <si>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</si>
  <si>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</si>
  <si>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</si>
  <si>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</si>
  <si>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</si>
  <si>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</si>
  <si>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</si>
  <si>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</si>
  <si>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</si>
  <si>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</si>
  <si>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RPI: Index value series</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</si>
  <si>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</si>
  <si>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</si>
  <si>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</si>
  <si>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</si>
  <si>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</si>
  <si>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</si>
  <si>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</si>
  <si>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</si>
  <si>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</si>
  <si>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</si>
  <si>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</si>
  <si>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</si>
  <si>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</si>
  <si>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INFLATION</t>
  </si>
  <si>
    <t xml:space="preserve">Inflation of 2013 base prices  FYA - RPI </t>
  </si>
  <si>
    <t>factor</t>
  </si>
  <si>
    <t xml:space="preserve">Inflation of 2018 base prices  FYA - RPI </t>
  </si>
  <si>
    <t>Inflation of 2018 base prices  FYE - RPI</t>
  </si>
  <si>
    <t>DEFLATION</t>
  </si>
  <si>
    <t>WATER SERVICES</t>
  </si>
  <si>
    <t>Water RCV closing balance at 31 March 2020</t>
  </si>
  <si>
    <t>Values expressed in 2017-18 FYE CPIH deflated price base for table App8</t>
  </si>
  <si>
    <t xml:space="preserve">Wholesale water closing RCV at 31 March 2020 before midnight adjustments at 2017-18 FYE CPIH deflated price base </t>
  </si>
  <si>
    <t>Water ~ Total Adjustment RCV carry forward to PR19 at 2017-18 FYE CPIH deflated price base</t>
  </si>
  <si>
    <t>Water ~ NPV effect of 50% of proceeds from disposals of interest in land at 2017-18 FYE CPIH deflated price base</t>
  </si>
  <si>
    <t>Water ~ ODI RCV adjustment allocated to Water resources at 2017-18 FYE CPIH deflated price base</t>
  </si>
  <si>
    <t>Water ~ ODI RCV adjustment allocated to Water network plus at 2017-18 FYE CPIH deflated price base</t>
  </si>
  <si>
    <t>Water ~ Totex menu RCV adjustment at 2017-18 FYE CPIH deflated price base</t>
  </si>
  <si>
    <t>Water ~ Other adjustment to wholesale RCV at 2017-18 FYE CPIH deflated price base</t>
  </si>
  <si>
    <t>Total wholesale water RCV at 31 March 2020 post midnight adjustments before allocation to price control units at 2017-18 FYE CPIH deflated price base</t>
  </si>
  <si>
    <t>PR14 reconciliation adjustments expressed in 2017-18 FYA CPIH deflated price base</t>
  </si>
  <si>
    <t>Water ~ Total adjustment RCV carry forward to PR19 at 2017-18 FYA CPIH deflated price base</t>
  </si>
  <si>
    <t>Water ~ NPV effect of 50% of proceeds from disposals of interest in land at 2017-18 FYA CPIH deflated price base</t>
  </si>
  <si>
    <t>ODI end of period RCV adjustment ~ Water resources at 2017-18 FYA CPIH deflated price base</t>
  </si>
  <si>
    <t>ODI end of period RCV adjustment  ~ Water network plus at 2017-18 FYA CPIH deflated price base</t>
  </si>
  <si>
    <t>Water: Totex menu RCV adjustment at 2017-18 FYA CPIH deflated price base</t>
  </si>
  <si>
    <t>Water ~ Other adjustment to wholesale RCV at 2017-18 FYA CPIH deflated price base</t>
  </si>
  <si>
    <t>Total wholesale water RCV at 31 March 2020 post midnight adjustments before allocation to price control units at 2020 FYE price base</t>
  </si>
  <si>
    <t>Water resources opening RCV at 2020 FYE price base</t>
  </si>
  <si>
    <t>Water resources RPI linked RCV at 2020 FYE price base</t>
  </si>
  <si>
    <t>Water resources CPIH linked RCV at 2020 FYE price base</t>
  </si>
  <si>
    <t>Water resources 2020 RCV RPI inflated ~ 1 April (opening balance) at 2017-18 CPIH deflated price base</t>
  </si>
  <si>
    <t>Water resources 2020 RCV CPIH inflated ~ 1 April (opening balance) at 2017-18 CPIH deflated price base</t>
  </si>
  <si>
    <t>Water network plus</t>
  </si>
  <si>
    <t>Water network plus opening RCV at 2020 FYE price base</t>
  </si>
  <si>
    <t>Water network plus RPI linked RCV at 2020 FYE price base</t>
  </si>
  <si>
    <t>Water network plus CPIH linked RCV at 2020 FYE price base</t>
  </si>
  <si>
    <t>Water network plus RCV RPI inflated ~ 1 April (opening balance) at 2017-18 CPIH deflated price base</t>
  </si>
  <si>
    <t>Water network plus RCV CPIH inflated ~ 1 April (opening balance) at 2017-18 CPIH deflated price base</t>
  </si>
  <si>
    <t>WASTEWATER SERVICES</t>
  </si>
  <si>
    <t>Wastewater RCV closing balance at 31 March 2020</t>
  </si>
  <si>
    <t xml:space="preserve">Wholesale wastewater closing RCV at 31 March 2020 before midnight adjustments at 2017-18 FYE CPIH deflated price base </t>
  </si>
  <si>
    <t>Wastewater ~ Total adjustment RCV carry forward to PR19 at 2017-18 FYE CPIH deflated price base</t>
  </si>
  <si>
    <t>Wastewater ~ NPV effect of 50% of proceeds from disposals of interest in land at 2017-18 FYE CPIH deflated price base</t>
  </si>
  <si>
    <t>Wastewater ~ ODI RCV adjustment allocated to Wastewater network plus at 2017-18 FYE CPIH deflated price base</t>
  </si>
  <si>
    <t>Wastewater ~ Totex menu RCV adjustment at 2017-18 FYE CPIH deflated price base</t>
  </si>
  <si>
    <t>Wastewater ~ Other adjustment to wholesale RCV at 2017-18 FYE CPIH deflated price base</t>
  </si>
  <si>
    <t>Total wholesale wastewater RCV at 31 March 2020 post midnight adjustments before allocation to price control units at 2017-18 FYE CPIH deflated price base</t>
  </si>
  <si>
    <t>Wastewater ~ Total Adjustment RCV carry forward to PR19 at 2017-18 FYA CPIH deflated price base</t>
  </si>
  <si>
    <t>Wastewater ~ NPV effect of 50% of proceeds from disposals of interest in land at 2017-18 FYA CPIH deflated price base</t>
  </si>
  <si>
    <t>ODI end of period RCV adjustment ~ Wastewater network plus at 2017-18 FYA CPIH deflated price base</t>
  </si>
  <si>
    <t>Wastewater: Totex menu RCV adjustment at 2017-18 FYA CPIH deflated price base</t>
  </si>
  <si>
    <t>Wastewater ~ Other adjustment to wholesale RCV at 2017-18 FYA CPIH deflated price base</t>
  </si>
  <si>
    <t>Total wholesale wastewater RCV at 31 March 2020 post midnight adjustments before allocation to price control units at 2020 FYE price base</t>
  </si>
  <si>
    <t>Wastewater network plus</t>
  </si>
  <si>
    <t>less</t>
  </si>
  <si>
    <t>Wastewater network plus opening RCV at 2020 FYE price base</t>
  </si>
  <si>
    <t>Wastewater network plus RPI linked RCV at 2020 FYE price base</t>
  </si>
  <si>
    <t>Wastewater network plus CPIH linked RCV at 2020 FYE price base</t>
  </si>
  <si>
    <t>Wastewater network plus RCV RPI inflated ~ 1 April (opening balance) at 2017-18 CPIH deflated price base</t>
  </si>
  <si>
    <t>Wastewater network plus RCV CPIH inflated ~ 1 April (opening balance) at 2017-18 CPIH deflated price base</t>
  </si>
  <si>
    <t>Bioresources</t>
  </si>
  <si>
    <t>Bioresources RPI linked RCV at 2020 FYE price base</t>
  </si>
  <si>
    <t>Bioresources CPIH linked RCV at 2020 FYE price base</t>
  </si>
  <si>
    <t>Bioresources 2020 RCV RPI inflated ~ 1 April (opening balance) at 2017-18 CPIH deflated price base</t>
  </si>
  <si>
    <t>Bioresources 2020 RCV CPIH inflated ~ 1 April (opening balance) at 2017-18 CPIH deflated price base</t>
  </si>
  <si>
    <t>DUMMY PRICE CONTROL</t>
  </si>
  <si>
    <t>Dummy RCV closing balance at 31 March 2020</t>
  </si>
  <si>
    <t>Dummy RCV (prior to midnight adjustments) 31 March 2020 at 2017-18 FYE CPIH deflated price base</t>
  </si>
  <si>
    <t>ODI end of period RCV adjustment allocated to dummy at 2017-18 FYE CPIH deflated price base</t>
  </si>
  <si>
    <t>Total dummy RCV at 31 March 2020 post midnight adjustments at 2017-18 FYE CPIH deflated price base</t>
  </si>
  <si>
    <t>ODI end of period RCV adjustment  ~ Thames Tideway at 2017-18 FYA CPIH deflated price base</t>
  </si>
  <si>
    <t>Total dummy RCV at 31 March 2020 post midnight adjustments at 2020 FYE price base</t>
  </si>
  <si>
    <t>Dummy RPI linked RCV at 2020 FYE price base</t>
  </si>
  <si>
    <t>Dummy CPIH linked RCV at 2020 FYE price base</t>
  </si>
  <si>
    <t>Dummy 2020 RCV RPI inflated ~ 1 April (opening balance) at 2017-18 CPIH deflated price base</t>
  </si>
  <si>
    <t>Dummy 2020 RCV CPIH inflated ~ 1 April (opening balance) at 2017-18 CPIH deflated price base</t>
  </si>
  <si>
    <t>PR14 reconciliation adjustments expressed in 2017-18 FYA CPIH deflated price base by table</t>
  </si>
  <si>
    <t>Table App9</t>
  </si>
  <si>
    <t>Table App25</t>
  </si>
  <si>
    <t>Table App27</t>
  </si>
  <si>
    <t>Table WS15</t>
  </si>
  <si>
    <t>No table</t>
  </si>
  <si>
    <t>Table WWS15</t>
  </si>
  <si>
    <t>DUMMY</t>
  </si>
  <si>
    <t>Item labels have been aligned with the business plan tables App8 and App25.</t>
  </si>
  <si>
    <t>Line descriptions for the CIS RCV inflation correction items are not consistent with business plan tables.</t>
  </si>
  <si>
    <t>Water ~ CIS RCV inflation correction</t>
  </si>
  <si>
    <t>Wastewater ~ CIS RCV inflation correction</t>
  </si>
  <si>
    <t>Water ~ CIS RCV inflation correction at 2017-18 FYE CPIH deflated price base</t>
  </si>
  <si>
    <t>Water ~ CIS RCV inflation correction at 2017-18 FYA CPIH deflated price base</t>
  </si>
  <si>
    <t>Wastewater ~ CIS RCV inflation correction at 2017-18 FYE CPIH deflated price base</t>
  </si>
  <si>
    <t>Wastewater ~ CIS RCV inflation correction at 2017-18 FYA CPIH deflated price base</t>
  </si>
  <si>
    <t>Include the new IFRS16 related RCV adjustments in the calculation of the opening balances for the 2020 RCV RPI inflated and 2020 RCV CPIH inflated RCV.</t>
  </si>
  <si>
    <t>IN 18/09 Guidance for reporting operating leases in PR19 business plans.
The RCV adjustment calculated for each wholesale control in business plan table App33 flows to business plan table App8. The RCV adjustments feeder model has been updated to reflect the revisions to table App8.</t>
  </si>
  <si>
    <t>Water resources IFRS16 RCV adjustment</t>
  </si>
  <si>
    <t>Water network plus IFRS16 RCV adjustment</t>
  </si>
  <si>
    <t>Bioresources IFRS16 RCV adjustment</t>
  </si>
  <si>
    <t>Wastewater network plus IFRS16 RCV adjustment</t>
  </si>
  <si>
    <t>Dummy IFRS16 RCV adjustment</t>
  </si>
  <si>
    <t>Year reference for FYE base price - IFRS 16</t>
  </si>
  <si>
    <t>CPIH deflate from 2018 FYE to 2018 FYA - IFRS 16</t>
  </si>
  <si>
    <t>IFRS16 RCV adjustments expressed in 2017-18 FYA CPIH deflated price base</t>
  </si>
  <si>
    <t>Water resources IFRS16 RCV adjustment at 2017-18 FYA CPIH deflated price base</t>
  </si>
  <si>
    <t>Water network plus IFRS16 RCV adjustment at 2017-18 FYA CPIH deflated price base</t>
  </si>
  <si>
    <t>Bioresources IFRS16 RCV adjustment at 2017-18 FYA CPIH deflated price base</t>
  </si>
  <si>
    <t>Wastewater network plus IFRS16 RCV adjustment at 2017-18 FYA CPIH deflated price base</t>
  </si>
  <si>
    <t>Water resources 2020 RCV RPI inflated ~ 1 April (opening balance excluding IFRS16 adjustment) at 2017-18 CPIH deflated price base</t>
  </si>
  <si>
    <t>Water resources 2020 RCV CPIH inflated ~ 1 April (opening balance excluding IFRS16 adjustment) at 2017-18 CPIH deflated price base</t>
  </si>
  <si>
    <t>Water network plus RCV RPI inflated ~ 1 April (opening balance excluding IFRS16 adjustment) at 2017-18 CPIH deflated price base</t>
  </si>
  <si>
    <t>Water network plus RCV CPIH inflated ~ 1 April (opening balance excluding IFRS16 adjustment) at 2017-18 CPIH deflated price base</t>
  </si>
  <si>
    <t>Wastewater network plus RCV RPI inflated ~ 1 April (opening balance excluding IFRS16 adjustment) at 2017-18 CPIH deflated price base</t>
  </si>
  <si>
    <t>Wastewater network plus RCV CPIH inflated ~ 1 April (opening balance excluding IFRS16 adjustment) at 2017-18 CPIH deflated price base</t>
  </si>
  <si>
    <t>Bioresources 2020 RCV RPI inflated ~ 1 April (opening balance excluding IFRS16 adjustment) at 2017-18 CPIH deflated price base</t>
  </si>
  <si>
    <t>Bioresources 2020 RCV CPIH inflated ~ 1 April (opening balance excluding IFRS16 adjustment) at 2017-18 CPIH deflated price base</t>
  </si>
  <si>
    <t>Dummy IFRS16 RCV adjustment at 2017-18 FYA CPIH deflated price base</t>
  </si>
  <si>
    <t>Dummy 2020 RCV RPI inflated ~ 1 April (opening balance excluding IFRS16 adjustment) at 2017-18 CPIH deflated price base</t>
  </si>
  <si>
    <t>Dummy 2020 RCV CPIH inflated ~ 1 April (opening balance excluding IFRS16 adjustment) at 2017-18 CPIH deflated price base</t>
  </si>
  <si>
    <t>Dummy IFRS16 adjustment CPIH inflated RCV at 2017-18 FYA CPIH deflated price base</t>
  </si>
  <si>
    <t>Dummy IFRS16 adjustment RPI inflated RCV at 2017-18 FYA CPIH deflated price base</t>
  </si>
  <si>
    <t>Bioresources IFRS16 adjustment CPIH inflated RCV at 2017-18 FYA CPIH deflated price base</t>
  </si>
  <si>
    <t>Bioresources IFRS16 adjustment RPI inflated RCV at 2017-18 FYA CPIH deflated price base</t>
  </si>
  <si>
    <t>Wastewater network plus IFRS16 adjustment CPIH inflated RCV at 2017-18 FYA CPIH deflated price base</t>
  </si>
  <si>
    <t>Wastewater network plus IFRS16 adjustment RPI inflated RCV at 2017-18 FYA CPIH deflated price base</t>
  </si>
  <si>
    <t>Water network plus IFRS16 adjustment CPIH inflated RCV at 2017-18 FYA CPIH deflated price base</t>
  </si>
  <si>
    <t>Water network plus IFRS16 adjustment RPI inflated RCV at 2017-18 FYA CPIH deflated price base</t>
  </si>
  <si>
    <t>Water resources IFRS16 adjustment CPIH inflated RCV at 2017-18 FYA CPIH deflated price base</t>
  </si>
  <si>
    <t>Water resources IFRS16 adjustment RPI inflated RCV at 2017-18 FYA CPIH deflated price base</t>
  </si>
  <si>
    <t>Values expressed in 2017-18 FYA CPIH deflated price base on table App8</t>
  </si>
  <si>
    <t>PR19@ofwat.gsi.gov.uk</t>
  </si>
  <si>
    <t>Changed from water2020 mailbox to PR19 mailbox</t>
  </si>
  <si>
    <t>Cover</t>
  </si>
  <si>
    <t>Change email address</t>
  </si>
  <si>
    <t>Bioresources RCV (prior to midnight adjustments) 31 March 2020 at 2017-18 FYA CPIH deflated price base</t>
  </si>
  <si>
    <t>Include the Dmmy10 RCV adjustment in the calculation of the opening balances for the dummy price control 2020 RCV RPI inflated and 2020 RCV CPIH inflated RCV.</t>
  </si>
  <si>
    <t>Inputs
Calc
Summary_Output</t>
  </si>
  <si>
    <t>Inputs
Indexation
Calc
Summary_Output</t>
  </si>
  <si>
    <t>Table Dmmy10</t>
  </si>
  <si>
    <t>Dummy: RCV adjustment from totex menu model</t>
  </si>
  <si>
    <t>Dummy ~ Totex menu RCV adjustment at 2017-18 FYE CPIH deflated price base</t>
  </si>
  <si>
    <t>Dummy ~ Totex menu RCV adjustment at 2017-18 FYA CPIH deflated price base</t>
  </si>
  <si>
    <t>01r - June 2018 update</t>
  </si>
  <si>
    <t>In response to a query a new business plan table has been created. The Ofwat feeder model has been updated to reflect the additional table Dmmy10.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</si>
</sst>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quot;£&quot;* #,##0_-;_-&quot;£&quot;* &quot;-&quot;_-;_-@_-"/>
    <numFmt numFmtId="41" formatCode="_-* #,##0_-;\-* #,##0_-;_-* &quot;-&quot;_-;_-@_-"/>
    <numFmt numFmtId="44" formatCode="_-&quot;£&quot;* #,##0.00_-;\-&quot;£&quot;* #,##0.00_-;_-&quot;£&quot;* &quot;-&quot;??_-;_-@_-"/>
    <numFmt numFmtId="164" formatCode="#,##0_);\(#,##0\);&quot;-  &quot;;&quot; &quot;@&quot; &quot;"/>
    <numFmt numFmtId="165" formatCode="#,##0.0000_);\(#,##0.0000\);&quot;-  &quot;;&quot; &quot;@&quot; &quot;"/>
    <numFmt numFmtId="166" formatCode="0.00%_);\-0.00%_);&quot;-  &quot;;&quot; &quot;@&quot; &quot;"/>
    <numFmt numFmtId="167" formatCode="#,##0_);\(#,##0\);&quot;-  &quot;;&quot; &quot;@"/>
    <numFmt numFmtId="168" formatCode="#,##0.0_);\(#,##0.0\);&quot;-  &quot;;&quot; &quot;@&quot; &quot;"/>
    <numFmt numFmtId="169" formatCode="dd/mmm/yy_);;&quot;-  &quot;;&quot; &quot;@"/>
    <numFmt numFmtId="170" formatCode="###0_);\(#,##0\);&quot;-  &quot;;&quot; &quot;@"/>
    <numFmt numFmtId="171" formatCode="#,##0.0_);\(#,##0.0\);&quot;-  &quot;;&quot; &quot;@"/>
    <numFmt numFmtId="172" formatCode="###0_);\(###0\);&quot;-  &quot;;&quot; &quot;@&quot; &quot;"/>
    <numFmt numFmtId="173" formatCode="dd\ mmm\ yyyy_);\(###0\);&quot;-  &quot;;&quot; &quot;@&quot; &quot;"/>
    <numFmt numFmtId="174" formatCode="dd\ mmm\ yy_);\(###0\);&quot;-  &quot;;&quot; &quot;@&quot; &quot;"/>
    <numFmt numFmtId="175" formatCode="#,##0.00_);\(#,##0.00\);&quot;-  &quot;;&quot; &quot;@&quot; &quot;"/>
    <numFmt numFmtId="176" formatCode="#,##0.000_);\(#,##0.000\);&quot;-  &quot;;&quot; &quot;@&quot; &quot;"/>
    <numFmt numFmtId="177" formatCode="dd/mm/yyyy;@"/>
  </numFmts>
  <fonts count="79" x14ac:knownFonts="1">
    <font>
      <sz val="10"/>
      <name val="Arial"/>
    </font>
    <font>
      <sz val="11"/>
      <color theme="1"/>
      <name val="Arial"/>
      <family val="2"/>
    </font>
    <font>
      <sz val="11"/>
      <color theme="1"/>
      <name val="Arial"/>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2"/>
      <name val="Arial"/>
      <family val="2"/>
    </font>
    <font>
      <b/>
      <sz val="12"/>
      <color indexed="8"/>
      <name val="Arial"/>
      <family val="2"/>
    </font>
    <font>
      <b/>
      <sz val="12"/>
      <name val="Arial"/>
      <family val="2"/>
    </font>
    <font>
      <sz val="12"/>
      <color indexed="9"/>
      <name val="Arial"/>
      <family val="2"/>
    </font>
    <font>
      <sz val="12"/>
      <color indexed="8"/>
      <name val="Arial"/>
      <family val="2"/>
    </font>
    <font>
      <sz val="10"/>
      <color indexed="10"/>
      <name val="Arial"/>
      <family val="2"/>
    </font>
    <font>
      <sz val="10"/>
      <color rgb="FF0000FF"/>
      <name val="Arial"/>
      <family val="2"/>
    </font>
    <font>
      <sz val="10"/>
      <name val="Arial"/>
      <family val="2"/>
    </font>
    <font>
      <b/>
      <sz val="18"/>
      <color theme="3"/>
      <name val="Franklin Gothic Demi"/>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0"/>
      <color theme="10"/>
      <name val="Arial"/>
      <family val="2"/>
    </font>
    <font>
      <sz val="10"/>
      <name val="Arial"/>
      <family val="2"/>
    </font>
    <font>
      <sz val="10"/>
      <color rgb="FFFF0000"/>
      <name val="Arial"/>
      <family val="2"/>
    </font>
    <font>
      <b/>
      <sz val="10"/>
      <color rgb="FFFF0000"/>
      <name val="Arial"/>
      <family val="2"/>
    </font>
    <font>
      <u/>
      <sz val="10"/>
      <color rgb="FFFF0000"/>
      <name val="Arial"/>
      <family val="2"/>
    </font>
    <font>
      <b/>
      <sz val="11"/>
      <name val="Calibri"/>
      <family val="2"/>
    </font>
    <font>
      <u/>
      <sz val="12"/>
      <color rgb="FF0000FF"/>
      <name val="Arial"/>
      <family val="2"/>
    </font>
    <font>
      <b/>
      <sz val="11"/>
      <name val="Arial"/>
      <family val="2"/>
    </font>
    <font>
      <b/>
      <sz val="10"/>
      <color indexed="8"/>
      <name val="Arial"/>
      <family val="2"/>
    </font>
    <font>
      <sz val="10"/>
      <color indexed="8"/>
      <name val="Arial"/>
      <family val="2"/>
    </font>
    <font>
      <b/>
      <sz val="16"/>
      <color rgb="FF0000FF"/>
      <name val="Arial"/>
      <family val="2"/>
    </font>
    <font>
      <b/>
      <sz val="11"/>
      <color indexed="12"/>
      <name val="Arial"/>
      <family val="2"/>
    </font>
    <font>
      <b/>
      <sz val="16"/>
      <name val="Arial"/>
      <family val="2"/>
    </font>
    <font>
      <b/>
      <sz val="12"/>
      <color rgb="FF0000FF"/>
      <name val="Arial"/>
      <family val="2"/>
    </font>
    <font>
      <sz val="10"/>
      <color rgb="FFFF0000"/>
      <name val="Arial"/>
      <family val="2"/>
    </font>
    <font>
      <sz val="10"/>
      <color rgb="FF0000FF"/>
      <name val="Arial"/>
      <family val="2"/>
    </font>
    <font>
      <b/>
      <sz val="10"/>
      <color rgb="FF000000"/>
      <name val="Arial"/>
      <family val="2"/>
    </font>
    <font>
      <u/>
      <sz val="10"/>
      <color rgb="FF000000"/>
      <name val="Arial"/>
      <family val="2"/>
    </font>
    <font>
      <sz val="10"/>
      <color rgb="FF000000"/>
      <name val="Arial"/>
      <family val="2"/>
    </font>
    <font>
      <sz val="10"/>
      <color rgb="FF000000"/>
      <name val="Arial"/>
      <family val="2"/>
    </font>
    <font>
      <b/>
      <sz val="10"/>
      <color rgb="FF0000FF"/>
      <name val="Arial"/>
      <family val="2"/>
    </font>
    <font>
      <u/>
      <sz val="10"/>
      <color rgb="FF0000FF"/>
      <name val="Arial"/>
      <family val="2"/>
    </font>
    <font>
      <sz val="10"/>
      <color theme="1"/>
      <name val="Arial"/>
      <family val="2"/>
    </font>
    <font>
      <b/>
      <sz val="10"/>
      <color theme="1"/>
      <name val="Arial"/>
      <family val="2"/>
    </font>
    <font>
      <b/>
      <sz val="22.5"/>
      <color theme="0"/>
      <name val="Franklin Gothic Demi"/>
      <family val="2"/>
    </font>
    <font>
      <i/>
      <sz val="12"/>
      <color theme="0"/>
      <name val="Franklin Gothic Demi"/>
      <family val="2"/>
    </font>
    <font>
      <b/>
      <sz val="22.5"/>
      <color theme="1"/>
      <name val="Franklin Gothic Demi"/>
      <family val="2"/>
    </font>
    <font>
      <sz val="12"/>
      <color theme="0"/>
      <name val="Franklin Gothic Demi"/>
      <family val="2"/>
    </font>
    <font>
      <b/>
      <sz val="12"/>
      <color theme="0"/>
      <name val="Franklin Gothic Demi"/>
      <family val="2"/>
    </font>
    <font>
      <u/>
      <sz val="12"/>
      <color theme="0"/>
      <name val="Franklin Gothic Demi"/>
      <family val="2"/>
    </font>
    <font>
      <sz val="12"/>
      <color rgb="FF000000"/>
      <name val="Franklin Gothic Demi"/>
      <family val="2"/>
    </font>
    <font>
      <i/>
      <sz val="12"/>
      <color rgb="FF000000"/>
      <name val="Franklin Gothic Demi"/>
      <family val="2"/>
    </font>
    <font>
      <sz val="12"/>
      <color theme="1"/>
      <name val="Franklin Gothic Demi"/>
      <family val="2"/>
    </font>
    <font>
      <sz val="12"/>
      <color rgb="FF000000"/>
      <name val="Franklin Gothic Book"/>
      <family val="2"/>
    </font>
    <font>
      <b/>
      <sz val="12"/>
      <color rgb="FF000000"/>
      <name val="Franklin Gothic Book"/>
      <family val="2"/>
    </font>
    <font>
      <u/>
      <sz val="12"/>
      <color theme="10"/>
      <name val="Franklin Gothic Demi"/>
      <family val="2"/>
    </font>
    <font>
      <i/>
      <sz val="12"/>
      <color theme="1"/>
      <name val="Arial"/>
      <family val="2"/>
    </font>
    <font>
      <sz val="12"/>
      <color theme="1"/>
      <name val="Franklin Gothic Book"/>
      <family val="2"/>
    </font>
    <font>
      <i/>
      <sz val="12"/>
      <color theme="1"/>
      <name val="Franklin Gothic Book"/>
      <family val="2"/>
    </font>
    <font>
      <b/>
      <sz val="26"/>
      <color indexed="9"/>
      <name val="Arial"/>
      <family val="2"/>
    </font>
    <font>
      <sz val="10"/>
      <color theme="1"/>
      <name val="Arial"/>
      <family val="2"/>
      <scheme val="minor"/>
    </font>
    <font>
      <b/>
      <sz val="12"/>
      <color theme="1"/>
      <name val="Arial"/>
      <family val="2"/>
    </font>
    <font>
      <sz val="10"/>
      <color rgb="FFFFFF00"/>
      <name val="Arial"/>
      <family val="2"/>
    </font>
  </fonts>
  <fills count="52">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rgb="FFFFFF00"/>
        <bgColor indexed="64"/>
      </patternFill>
    </fill>
    <fill>
      <patternFill patternType="solid">
        <fgColor rgb="FFFFFF99"/>
        <bgColor indexed="64"/>
      </patternFill>
    </fill>
    <fill>
      <patternFill patternType="lightUp">
        <bgColor rgb="FF003479"/>
      </patternFill>
    </fill>
    <fill>
      <patternFill patternType="solid">
        <fgColor rgb="FFE0DCD8"/>
        <bgColor indexed="64"/>
      </patternFill>
    </fill>
    <fill>
      <patternFill patternType="solid">
        <fgColor rgb="FF002664"/>
        <bgColor indexed="64"/>
      </patternFill>
    </fill>
    <fill>
      <patternFill patternType="solid">
        <fgColor theme="6" tint="0.59999389629810485"/>
        <bgColor indexed="64"/>
      </patternFill>
    </fill>
    <fill>
      <patternFill patternType="solid">
        <fgColor theme="8" tint="0.79998168889431442"/>
        <bgColor indexed="64"/>
      </patternFill>
    </fill>
  </fills>
  <borders count="50">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otted">
        <color indexed="64"/>
      </right>
      <top/>
      <bottom/>
      <diagonal/>
    </border>
    <border>
      <left style="dashDot">
        <color indexed="64"/>
      </left>
      <right/>
      <top/>
      <bottom/>
      <diagonal/>
    </border>
    <border>
      <left style="medium">
        <color indexed="64"/>
      </left>
      <right style="medium">
        <color indexed="64"/>
      </right>
      <top style="medium">
        <color indexed="64"/>
      </top>
      <bottom style="medium">
        <color indexed="64"/>
      </bottom>
      <diagonal/>
    </border>
    <border>
      <left/>
      <right style="dashDot">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hair">
        <color auto="1"/>
      </left>
      <right style="hair">
        <color auto="1"/>
      </right>
      <top style="hair">
        <color auto="1"/>
      </top>
      <bottom style="hair">
        <color auto="1"/>
      </bottom>
      <diagonal/>
    </border>
    <border>
      <left/>
      <right/>
      <top/>
      <bottom style="thin">
        <color theme="1"/>
      </bottom>
      <diagonal/>
    </border>
    <border>
      <left/>
      <right/>
      <top style="thin">
        <color rgb="FF808080"/>
      </top>
      <bottom style="thin">
        <color rgb="FF808080"/>
      </bottom>
      <diagonal/>
    </border>
    <border>
      <left style="medium">
        <color indexed="64"/>
      </left>
      <right style="dashDotDot">
        <color auto="1"/>
      </right>
      <top style="medium">
        <color indexed="64"/>
      </top>
      <bottom style="medium">
        <color indexed="64"/>
      </bottom>
      <diagonal/>
    </border>
    <border>
      <left/>
      <right/>
      <top style="medium">
        <color theme="0"/>
      </top>
      <bottom/>
      <diagonal/>
    </border>
    <border>
      <left/>
      <right/>
      <top/>
      <bottom style="thin">
        <color theme="0"/>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808080"/>
      </top>
      <bottom style="thin">
        <color indexed="64"/>
      </bottom>
      <diagonal/>
    </border>
  </borders>
  <cellStyleXfs count="56">
    <xf numFmtId="164" fontId="0" fillId="0" borderId="0" applyFont="0" applyFill="0" applyBorder="0" applyProtection="0">
      <alignment vertical="top"/>
    </xf>
    <xf numFmtId="167" fontId="4" fillId="0" borderId="0" applyFont="0" applyFill="0" applyBorder="0" applyProtection="0">
      <alignment vertical="top"/>
    </xf>
    <xf numFmtId="173" fontId="3" fillId="0" borderId="0" applyFont="0" applyFill="0" applyBorder="0" applyProtection="0">
      <alignment vertical="top"/>
    </xf>
    <xf numFmtId="174" fontId="3" fillId="0" borderId="0" applyFont="0" applyFill="0" applyBorder="0" applyProtection="0">
      <alignment vertical="top"/>
    </xf>
    <xf numFmtId="165" fontId="3" fillId="0" borderId="0" applyFont="0" applyFill="0" applyBorder="0" applyProtection="0">
      <alignment vertical="top"/>
    </xf>
    <xf numFmtId="166" fontId="3" fillId="0" borderId="0" applyFont="0" applyFill="0" applyBorder="0" applyProtection="0">
      <alignment vertical="top"/>
    </xf>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20" fillId="0" borderId="0" applyNumberFormat="0" applyFill="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23" applyNumberFormat="0" applyAlignment="0" applyProtection="0"/>
    <xf numFmtId="0" fontId="28" fillId="12" borderId="24" applyNumberFormat="0" applyAlignment="0" applyProtection="0"/>
    <xf numFmtId="0" fontId="29" fillId="12" borderId="23" applyNumberFormat="0" applyAlignment="0" applyProtection="0"/>
    <xf numFmtId="0" fontId="30" fillId="0" borderId="25" applyNumberFormat="0" applyFill="0" applyAlignment="0" applyProtection="0"/>
    <xf numFmtId="0" fontId="31" fillId="13" borderId="26" applyNumberFormat="0" applyAlignment="0" applyProtection="0"/>
    <xf numFmtId="0" fontId="32" fillId="0" borderId="0" applyNumberFormat="0" applyFill="0" applyBorder="0" applyAlignment="0" applyProtection="0"/>
    <xf numFmtId="0" fontId="19" fillId="14" borderId="27" applyNumberFormat="0" applyFont="0" applyAlignment="0" applyProtection="0"/>
    <xf numFmtId="0" fontId="33" fillId="0" borderId="0" applyNumberFormat="0" applyFill="0" applyBorder="0" applyAlignment="0" applyProtection="0"/>
    <xf numFmtId="0" fontId="34" fillId="0" borderId="28" applyNumberFormat="0" applyFill="0" applyAlignment="0" applyProtection="0"/>
    <xf numFmtId="0" fontId="3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5" fillId="38" borderId="0" applyNumberFormat="0" applyBorder="0" applyAlignment="0" applyProtection="0"/>
    <xf numFmtId="167" fontId="36" fillId="0" borderId="0" applyNumberFormat="0" applyFill="0" applyBorder="0" applyAlignment="0" applyProtection="0">
      <alignment vertical="top"/>
    </xf>
    <xf numFmtId="172" fontId="37" fillId="0" borderId="0" applyFont="0" applyFill="0" applyBorder="0" applyProtection="0">
      <alignment vertical="top"/>
    </xf>
    <xf numFmtId="167" fontId="3" fillId="0" borderId="0" applyFont="0" applyFill="0" applyBorder="0" applyProtection="0">
      <alignment vertical="top"/>
    </xf>
    <xf numFmtId="0" fontId="3" fillId="0" borderId="0"/>
    <xf numFmtId="0" fontId="76" fillId="0" borderId="0"/>
    <xf numFmtId="0" fontId="1" fillId="0" borderId="0"/>
  </cellStyleXfs>
  <cellXfs count="517">
    <xf numFmtId="164" fontId="0" fillId="0" borderId="0" xfId="0">
      <alignment vertical="top"/>
    </xf>
    <xf numFmtId="164" fontId="0" fillId="0" borderId="0" xfId="0" applyFont="1" applyFill="1" applyAlignment="1">
      <alignment horizontal="right"/>
    </xf>
    <xf numFmtId="164" fontId="0" fillId="0" borderId="0" xfId="0" applyFont="1" applyAlignment="1">
      <alignment horizontal="right"/>
    </xf>
    <xf numFmtId="167" fontId="8" fillId="0" borderId="0" xfId="0" applyNumberFormat="1" applyFont="1" applyFill="1" applyBorder="1">
      <alignment vertical="top"/>
    </xf>
    <xf numFmtId="174" fontId="8" fillId="0" borderId="0" xfId="3" applyFont="1" applyFill="1">
      <alignment vertical="top"/>
    </xf>
    <xf numFmtId="164" fontId="3" fillId="0" borderId="0" xfId="0" applyNumberFormat="1" applyFont="1" applyAlignment="1">
      <alignment vertical="top"/>
    </xf>
    <xf numFmtId="167" fontId="8" fillId="0" borderId="0" xfId="0" applyNumberFormat="1" applyFont="1" applyFill="1">
      <alignment vertical="top"/>
    </xf>
    <xf numFmtId="167" fontId="0" fillId="0" borderId="0" xfId="0" applyNumberFormat="1" applyFont="1" applyFill="1">
      <alignment vertical="top"/>
    </xf>
    <xf numFmtId="167" fontId="0" fillId="0" borderId="0" xfId="0" applyNumberFormat="1" applyFont="1" applyFill="1" applyBorder="1" applyAlignment="1">
      <alignment horizontal="left" vertical="top"/>
    </xf>
    <xf numFmtId="174" fontId="8" fillId="0" borderId="0" xfId="3" applyFont="1" applyBorder="1">
      <alignment vertical="top"/>
    </xf>
    <xf numFmtId="170" fontId="10" fillId="0" borderId="0" xfId="0" applyNumberFormat="1" applyFont="1">
      <alignment vertical="top"/>
    </xf>
    <xf numFmtId="167" fontId="8" fillId="0" borderId="0" xfId="0" applyNumberFormat="1" applyFont="1" applyBorder="1">
      <alignment vertical="top"/>
    </xf>
    <xf numFmtId="164" fontId="0" fillId="0" borderId="0" xfId="0" applyFill="1">
      <alignment vertical="top"/>
    </xf>
    <xf numFmtId="174" fontId="3" fillId="0" borderId="0" xfId="3" applyFont="1" applyFill="1" applyAlignment="1">
      <alignment horizontal="left" vertical="top"/>
    </xf>
    <xf numFmtId="164" fontId="18" fillId="0" borderId="0" xfId="0" applyFont="1" applyFill="1">
      <alignment vertical="top"/>
    </xf>
    <xf numFmtId="167" fontId="3" fillId="0" borderId="0" xfId="0" applyNumberFormat="1" applyFont="1" applyAlignment="1">
      <alignment horizontal="right" vertical="top"/>
    </xf>
    <xf numFmtId="164" fontId="18" fillId="0" borderId="0" xfId="0" applyFont="1">
      <alignment vertical="top"/>
    </xf>
    <xf numFmtId="174" fontId="3" fillId="0" borderId="0" xfId="3" applyFont="1" applyFill="1" applyAlignment="1">
      <alignment horizontal="right" vertical="top"/>
    </xf>
    <xf numFmtId="174" fontId="3" fillId="0" borderId="0" xfId="3" applyFont="1" applyFill="1">
      <alignment vertical="top"/>
    </xf>
    <xf numFmtId="174" fontId="3" fillId="0" borderId="0" xfId="3" applyFont="1" applyFill="1" applyAlignment="1">
      <alignment vertical="top"/>
    </xf>
    <xf numFmtId="171" fontId="3" fillId="0" borderId="0" xfId="0" applyNumberFormat="1" applyFont="1" applyFill="1">
      <alignment vertical="top"/>
    </xf>
    <xf numFmtId="173" fontId="3" fillId="0" borderId="0" xfId="2" applyFont="1" applyFill="1">
      <alignment vertical="top"/>
    </xf>
    <xf numFmtId="174" fontId="3" fillId="0" borderId="0" xfId="3" applyFont="1">
      <alignment vertical="top"/>
    </xf>
    <xf numFmtId="164" fontId="0" fillId="0" borderId="0" xfId="0" applyFont="1">
      <alignment vertical="top"/>
    </xf>
    <xf numFmtId="173" fontId="18" fillId="0" borderId="0" xfId="2" applyFont="1">
      <alignment vertical="top"/>
    </xf>
    <xf numFmtId="173" fontId="18" fillId="0" borderId="0" xfId="2" applyFont="1" applyFill="1">
      <alignment vertical="top"/>
    </xf>
    <xf numFmtId="173" fontId="3" fillId="0" borderId="0" xfId="2" applyFont="1" applyFill="1" applyBorder="1">
      <alignment vertical="top"/>
    </xf>
    <xf numFmtId="168" fontId="8" fillId="0" borderId="0" xfId="0" applyNumberFormat="1" applyFont="1">
      <alignment vertical="top"/>
    </xf>
    <xf numFmtId="168" fontId="9" fillId="0" borderId="0" xfId="0" applyNumberFormat="1" applyFont="1">
      <alignment vertical="top"/>
    </xf>
    <xf numFmtId="172" fontId="3" fillId="0" borderId="0" xfId="51" applyFont="1">
      <alignment vertical="top"/>
    </xf>
    <xf numFmtId="173" fontId="3" fillId="0" borderId="0" xfId="2" applyFont="1">
      <alignment vertical="top"/>
    </xf>
    <xf numFmtId="168" fontId="18" fillId="0" borderId="0" xfId="0" applyNumberFormat="1" applyFont="1">
      <alignment vertical="top"/>
    </xf>
    <xf numFmtId="164" fontId="3" fillId="0" borderId="0" xfId="0" applyNumberFormat="1" applyFont="1" applyAlignment="1">
      <alignment horizontal="right" vertical="top"/>
    </xf>
    <xf numFmtId="164" fontId="0" fillId="0" borderId="0" xfId="0" applyFont="1" applyFill="1">
      <alignment vertical="top"/>
    </xf>
    <xf numFmtId="164" fontId="18" fillId="0" borderId="0" xfId="0" applyNumberFormat="1" applyFont="1">
      <alignment vertical="top"/>
    </xf>
    <xf numFmtId="164" fontId="3" fillId="0" borderId="0" xfId="0" applyNumberFormat="1" applyFont="1" applyFill="1">
      <alignment vertical="top"/>
    </xf>
    <xf numFmtId="164" fontId="3" fillId="0" borderId="0" xfId="0" applyNumberFormat="1" applyFont="1">
      <alignment vertical="top"/>
    </xf>
    <xf numFmtId="167" fontId="3" fillId="0" borderId="0" xfId="0" applyNumberFormat="1" applyFont="1" applyBorder="1">
      <alignment vertical="top"/>
    </xf>
    <xf numFmtId="167" fontId="3" fillId="0" borderId="0" xfId="0" applyNumberFormat="1" applyFont="1">
      <alignment vertical="top"/>
    </xf>
    <xf numFmtId="167" fontId="3" fillId="0" borderId="0" xfId="0" applyNumberFormat="1" applyFont="1" applyFill="1">
      <alignment vertical="top"/>
    </xf>
    <xf numFmtId="164" fontId="5" fillId="0" borderId="0" xfId="0" applyFont="1" applyFill="1" applyBorder="1">
      <alignment vertical="top"/>
    </xf>
    <xf numFmtId="164" fontId="6" fillId="0" borderId="0" xfId="0" applyFont="1" applyFill="1" applyBorder="1">
      <alignment vertical="top"/>
    </xf>
    <xf numFmtId="170" fontId="3" fillId="0" borderId="0" xfId="0" applyNumberFormat="1" applyFont="1" applyFill="1">
      <alignment vertical="top"/>
    </xf>
    <xf numFmtId="171" fontId="3" fillId="0" borderId="0" xfId="0" applyNumberFormat="1" applyFont="1">
      <alignment vertical="top"/>
    </xf>
    <xf numFmtId="173" fontId="18" fillId="0" borderId="0" xfId="0" applyNumberFormat="1" applyFont="1">
      <alignment vertical="top"/>
    </xf>
    <xf numFmtId="164" fontId="11" fillId="0" borderId="0" xfId="0" applyFont="1" applyBorder="1" applyAlignment="1">
      <alignment horizontal="left" vertical="top"/>
    </xf>
    <xf numFmtId="174" fontId="3" fillId="0" borderId="0" xfId="3" applyFont="1" applyAlignment="1">
      <alignment horizontal="left" vertical="top"/>
    </xf>
    <xf numFmtId="164" fontId="3" fillId="0" borderId="0" xfId="0" applyFont="1" applyAlignment="1">
      <alignment horizontal="right"/>
    </xf>
    <xf numFmtId="173" fontId="3" fillId="0" borderId="0" xfId="2" applyFont="1" applyAlignment="1">
      <alignment horizontal="left" vertical="top"/>
    </xf>
    <xf numFmtId="170" fontId="3" fillId="0" borderId="0" xfId="0" applyNumberFormat="1" applyFont="1">
      <alignment vertical="top"/>
    </xf>
    <xf numFmtId="164" fontId="3" fillId="0" borderId="0" xfId="0" applyFont="1" applyBorder="1" applyAlignment="1">
      <alignment horizontal="right"/>
    </xf>
    <xf numFmtId="173" fontId="3" fillId="0" borderId="0" xfId="2" applyFont="1" applyBorder="1" applyAlignment="1">
      <alignment horizontal="left" vertical="top"/>
    </xf>
    <xf numFmtId="173" fontId="3" fillId="0" borderId="0" xfId="0" applyNumberFormat="1" applyFont="1">
      <alignment vertical="top"/>
    </xf>
    <xf numFmtId="164" fontId="3" fillId="39" borderId="37" xfId="0" applyNumberFormat="1" applyFont="1" applyFill="1" applyBorder="1">
      <alignment vertical="top"/>
    </xf>
    <xf numFmtId="164" fontId="3" fillId="40" borderId="37" xfId="0" applyFont="1" applyFill="1" applyBorder="1">
      <alignment vertical="top"/>
    </xf>
    <xf numFmtId="164" fontId="8" fillId="0" borderId="38" xfId="0" applyFont="1" applyBorder="1">
      <alignment vertical="top"/>
    </xf>
    <xf numFmtId="164" fontId="3" fillId="0" borderId="38" xfId="0" applyFont="1" applyBorder="1">
      <alignment vertical="top"/>
    </xf>
    <xf numFmtId="173" fontId="3" fillId="0" borderId="0" xfId="2" applyFont="1" applyFill="1" applyAlignment="1">
      <alignment horizontal="left" vertical="top"/>
    </xf>
    <xf numFmtId="164" fontId="9" fillId="0" borderId="0" xfId="0" applyFont="1" applyFill="1" applyBorder="1">
      <alignment vertical="top"/>
    </xf>
    <xf numFmtId="164" fontId="8" fillId="0" borderId="0" xfId="0" applyFont="1" applyFill="1" applyBorder="1">
      <alignment vertical="top"/>
    </xf>
    <xf numFmtId="167" fontId="3" fillId="0" borderId="0" xfId="0" applyNumberFormat="1" applyFont="1" applyFill="1" applyBorder="1">
      <alignment vertical="top"/>
    </xf>
    <xf numFmtId="164" fontId="7" fillId="0" borderId="0" xfId="0" applyFont="1">
      <alignment vertical="top"/>
    </xf>
    <xf numFmtId="164" fontId="7" fillId="0" borderId="0" xfId="0" applyFont="1" applyFill="1">
      <alignment vertical="top"/>
    </xf>
    <xf numFmtId="164" fontId="6" fillId="0" borderId="0" xfId="0" applyFont="1" applyFill="1">
      <alignment vertical="top"/>
    </xf>
    <xf numFmtId="164" fontId="8" fillId="0" borderId="0" xfId="0" applyFont="1">
      <alignment vertical="top"/>
    </xf>
    <xf numFmtId="164" fontId="3" fillId="0" borderId="0" xfId="0" applyFont="1">
      <alignment vertical="top"/>
    </xf>
    <xf numFmtId="164" fontId="9" fillId="0" borderId="0" xfId="0" applyFont="1">
      <alignment vertical="top"/>
    </xf>
    <xf numFmtId="164" fontId="3" fillId="0" borderId="0" xfId="0" applyFont="1" applyFill="1" applyBorder="1">
      <alignment vertical="top"/>
    </xf>
    <xf numFmtId="164" fontId="7" fillId="0" borderId="0" xfId="0" applyFont="1" applyFill="1" applyBorder="1">
      <alignment vertical="top"/>
    </xf>
    <xf numFmtId="168" fontId="3" fillId="0" borderId="0" xfId="0" applyNumberFormat="1" applyFont="1">
      <alignment vertical="top"/>
    </xf>
    <xf numFmtId="168" fontId="3" fillId="0" borderId="0" xfId="0" applyNumberFormat="1" applyFont="1" applyFill="1">
      <alignment vertical="top"/>
    </xf>
    <xf numFmtId="164" fontId="8" fillId="0" borderId="0" xfId="0" applyFont="1" applyBorder="1" applyAlignment="1">
      <alignment horizontal="right" vertical="top"/>
    </xf>
    <xf numFmtId="164" fontId="8" fillId="0" borderId="0" xfId="0" applyFont="1" applyBorder="1">
      <alignment vertical="top"/>
    </xf>
    <xf numFmtId="164" fontId="5" fillId="0" borderId="0" xfId="0" applyFont="1" applyFill="1">
      <alignment vertical="top"/>
    </xf>
    <xf numFmtId="164" fontId="8" fillId="0" borderId="0" xfId="0" applyFont="1" applyFill="1" applyBorder="1">
      <alignment vertical="top"/>
    </xf>
    <xf numFmtId="164" fontId="9" fillId="0" borderId="0" xfId="0" applyFont="1" applyFill="1" applyBorder="1">
      <alignment vertical="top"/>
    </xf>
    <xf numFmtId="175" fontId="3" fillId="0" borderId="0" xfId="0" applyNumberFormat="1" applyFont="1">
      <alignment vertical="top"/>
    </xf>
    <xf numFmtId="164" fontId="8" fillId="0" borderId="0" xfId="0" applyFont="1" applyFill="1" applyBorder="1" applyAlignment="1">
      <alignment horizontal="center" vertical="top"/>
    </xf>
    <xf numFmtId="167" fontId="5" fillId="0" borderId="0" xfId="0" applyNumberFormat="1" applyFont="1" applyFill="1">
      <alignment vertical="top"/>
    </xf>
    <xf numFmtId="167" fontId="42" fillId="0" borderId="0" xfId="0" applyNumberFormat="1" applyFont="1" applyFill="1" applyAlignment="1">
      <alignment horizontal="center" vertical="top"/>
    </xf>
    <xf numFmtId="164" fontId="3" fillId="0" borderId="0" xfId="0" applyFont="1">
      <alignment vertical="top"/>
    </xf>
    <xf numFmtId="164" fontId="8" fillId="39" borderId="0" xfId="0" applyFont="1" applyFill="1" applyBorder="1">
      <alignment vertical="top"/>
    </xf>
    <xf numFmtId="164" fontId="3" fillId="39" borderId="0" xfId="0" applyFont="1" applyFill="1" applyBorder="1">
      <alignment vertical="top"/>
    </xf>
    <xf numFmtId="164" fontId="8" fillId="39" borderId="0" xfId="0" applyFont="1" applyFill="1" applyBorder="1" applyAlignment="1">
      <alignment horizontal="left" vertical="top"/>
    </xf>
    <xf numFmtId="164" fontId="13" fillId="0" borderId="0" xfId="0" applyFont="1" applyFill="1">
      <alignment vertical="top"/>
    </xf>
    <xf numFmtId="164" fontId="16" fillId="0" borderId="0" xfId="0" applyFont="1" applyFill="1">
      <alignment vertical="top"/>
    </xf>
    <xf numFmtId="164" fontId="3" fillId="0" borderId="4" xfId="0" applyFont="1" applyFill="1" applyBorder="1">
      <alignment vertical="top"/>
    </xf>
    <xf numFmtId="164" fontId="3" fillId="0" borderId="0" xfId="0" applyFont="1" applyFill="1" applyBorder="1" applyAlignment="1">
      <alignment horizontal="center" vertical="top"/>
    </xf>
    <xf numFmtId="164" fontId="3" fillId="0" borderId="8" xfId="0" applyFont="1" applyFill="1" applyBorder="1">
      <alignment vertical="top"/>
    </xf>
    <xf numFmtId="164" fontId="3" fillId="2" borderId="17" xfId="0" applyFont="1" applyFill="1" applyBorder="1">
      <alignment vertical="top"/>
    </xf>
    <xf numFmtId="164" fontId="14" fillId="2" borderId="18" xfId="0" applyFont="1" applyFill="1" applyBorder="1" applyAlignment="1">
      <alignment horizontal="center" vertical="top"/>
    </xf>
    <xf numFmtId="164" fontId="3" fillId="2" borderId="19" xfId="0" applyFont="1" applyFill="1" applyBorder="1">
      <alignment vertical="top"/>
    </xf>
    <xf numFmtId="164" fontId="13" fillId="2" borderId="15" xfId="0" applyFont="1" applyFill="1" applyBorder="1" applyAlignment="1">
      <alignment horizontal="centerContinuous" vertical="top"/>
    </xf>
    <xf numFmtId="164" fontId="16" fillId="2" borderId="15" xfId="0" applyFont="1" applyFill="1" applyBorder="1" applyAlignment="1">
      <alignment horizontal="centerContinuous" vertical="top"/>
    </xf>
    <xf numFmtId="164" fontId="16" fillId="2" borderId="16" xfId="0" applyFont="1" applyFill="1" applyBorder="1" applyAlignment="1">
      <alignment horizontal="centerContinuous" vertical="top"/>
    </xf>
    <xf numFmtId="164" fontId="3" fillId="0" borderId="12" xfId="0" applyFont="1" applyFill="1" applyBorder="1">
      <alignment vertical="top"/>
    </xf>
    <xf numFmtId="164" fontId="3" fillId="0" borderId="13" xfId="0" applyFont="1" applyFill="1" applyBorder="1">
      <alignment vertical="top"/>
    </xf>
    <xf numFmtId="164" fontId="3" fillId="0" borderId="13" xfId="0" applyFont="1" applyFill="1" applyBorder="1" applyAlignment="1">
      <alignment horizontal="center" vertical="top"/>
    </xf>
    <xf numFmtId="164" fontId="3" fillId="0" borderId="14" xfId="0" applyFont="1" applyFill="1" applyBorder="1">
      <alignment vertical="top"/>
    </xf>
    <xf numFmtId="164" fontId="41" fillId="0" borderId="0" xfId="0" applyFont="1" applyFill="1" applyBorder="1">
      <alignment vertical="top"/>
    </xf>
    <xf numFmtId="164" fontId="8" fillId="0" borderId="0" xfId="0" applyFont="1">
      <alignment vertical="top"/>
    </xf>
    <xf numFmtId="164" fontId="8" fillId="0" borderId="0" xfId="0" applyFont="1" applyAlignment="1">
      <alignment horizontal="center" vertical="top"/>
    </xf>
    <xf numFmtId="164" fontId="3" fillId="0" borderId="1" xfId="0" applyFont="1" applyBorder="1">
      <alignment vertical="top"/>
    </xf>
    <xf numFmtId="164" fontId="3" fillId="0" borderId="2" xfId="0" applyFont="1" applyBorder="1">
      <alignment vertical="top"/>
    </xf>
    <xf numFmtId="164" fontId="3" fillId="0" borderId="2" xfId="0" applyFont="1" applyBorder="1" applyAlignment="1">
      <alignment horizontal="center" vertical="top"/>
    </xf>
    <xf numFmtId="164" fontId="3" fillId="0" borderId="3" xfId="0" applyFont="1" applyBorder="1">
      <alignment vertical="top"/>
    </xf>
    <xf numFmtId="164" fontId="3" fillId="0" borderId="4" xfId="0" applyFont="1" applyBorder="1">
      <alignment vertical="top"/>
    </xf>
    <xf numFmtId="164" fontId="3" fillId="0" borderId="8" xfId="0" applyFont="1" applyBorder="1">
      <alignment vertical="top"/>
    </xf>
    <xf numFmtId="164" fontId="3" fillId="0" borderId="5" xfId="0" applyFont="1" applyBorder="1" applyAlignment="1">
      <alignment horizontal="right" vertical="top"/>
    </xf>
    <xf numFmtId="164" fontId="3" fillId="0" borderId="6" xfId="0" applyFont="1" applyBorder="1" applyAlignment="1">
      <alignment horizontal="center" vertical="top"/>
    </xf>
    <xf numFmtId="164" fontId="3" fillId="0" borderId="0" xfId="0" applyFont="1" applyBorder="1" applyAlignment="1">
      <alignment horizontal="right" vertical="top"/>
    </xf>
    <xf numFmtId="164" fontId="3" fillId="0" borderId="36" xfId="0" applyFont="1" applyBorder="1" applyAlignment="1">
      <alignment vertical="top"/>
    </xf>
    <xf numFmtId="164" fontId="3" fillId="0" borderId="35" xfId="0" applyFont="1" applyBorder="1" applyAlignment="1">
      <alignment vertical="top"/>
    </xf>
    <xf numFmtId="164" fontId="3" fillId="0" borderId="34" xfId="0" applyFont="1" applyBorder="1" applyAlignment="1">
      <alignment vertical="top"/>
    </xf>
    <xf numFmtId="164" fontId="3" fillId="0" borderId="33" xfId="0" applyFont="1" applyBorder="1" applyAlignment="1">
      <alignment vertical="top"/>
    </xf>
    <xf numFmtId="164" fontId="3" fillId="0" borderId="32" xfId="0" applyFont="1" applyBorder="1" applyAlignment="1">
      <alignment vertical="top"/>
    </xf>
    <xf numFmtId="164" fontId="3" fillId="0" borderId="0" xfId="0" applyFont="1" applyBorder="1" applyAlignment="1">
      <alignment vertical="top"/>
    </xf>
    <xf numFmtId="164" fontId="3" fillId="0" borderId="31" xfId="0" applyFont="1" applyBorder="1" applyAlignment="1">
      <alignment horizontal="right" vertical="top"/>
    </xf>
    <xf numFmtId="164" fontId="3" fillId="0" borderId="12" xfId="0" applyFont="1" applyBorder="1">
      <alignment vertical="top"/>
    </xf>
    <xf numFmtId="164" fontId="3" fillId="0" borderId="13" xfId="0" applyFont="1" applyBorder="1">
      <alignment vertical="top"/>
    </xf>
    <xf numFmtId="164" fontId="3" fillId="0" borderId="14" xfId="0" applyFont="1" applyBorder="1">
      <alignment vertical="top"/>
    </xf>
    <xf numFmtId="164" fontId="3" fillId="0" borderId="13" xfId="0" applyFont="1" applyBorder="1" applyAlignment="1">
      <alignment horizontal="right" vertical="top"/>
    </xf>
    <xf numFmtId="164" fontId="3" fillId="0" borderId="13" xfId="0" applyFont="1" applyBorder="1" applyAlignment="1">
      <alignment horizontal="center" vertical="top"/>
    </xf>
    <xf numFmtId="164" fontId="8" fillId="0" borderId="0" xfId="0" applyFont="1" applyAlignment="1">
      <alignment vertical="top"/>
    </xf>
    <xf numFmtId="164" fontId="9" fillId="0" borderId="0" xfId="0" applyFont="1" applyAlignment="1">
      <alignment vertical="top"/>
    </xf>
    <xf numFmtId="164" fontId="3" fillId="0" borderId="0" xfId="0" applyFont="1" applyAlignment="1">
      <alignment horizontal="center"/>
    </xf>
    <xf numFmtId="164" fontId="3" fillId="0" borderId="0" xfId="0" applyFont="1" applyAlignment="1">
      <alignment vertical="top"/>
    </xf>
    <xf numFmtId="164" fontId="3" fillId="0" borderId="0" xfId="0" applyFont="1" applyFill="1" applyAlignment="1">
      <alignment vertical="top"/>
    </xf>
    <xf numFmtId="164" fontId="3" fillId="0" borderId="0" xfId="0" applyFont="1" applyAlignment="1">
      <alignment horizontal="left" vertical="top"/>
    </xf>
    <xf numFmtId="164" fontId="3" fillId="2" borderId="0" xfId="0" applyFont="1" applyFill="1" applyBorder="1" applyAlignment="1">
      <alignment horizontal="left" vertical="top"/>
    </xf>
    <xf numFmtId="164" fontId="3" fillId="5" borderId="0" xfId="0" applyFont="1" applyFill="1" applyBorder="1" applyAlignment="1">
      <alignment horizontal="left" vertical="top"/>
    </xf>
    <xf numFmtId="164" fontId="3" fillId="4" borderId="0" xfId="0" applyFont="1" applyFill="1" applyBorder="1" applyAlignment="1">
      <alignment horizontal="left" vertical="top"/>
    </xf>
    <xf numFmtId="164" fontId="9" fillId="0" borderId="0" xfId="0" applyFont="1">
      <alignment vertical="top"/>
    </xf>
    <xf numFmtId="164" fontId="8" fillId="0" borderId="0" xfId="0" applyFont="1" applyBorder="1" applyAlignment="1">
      <alignment vertical="top"/>
    </xf>
    <xf numFmtId="164" fontId="9" fillId="0" borderId="0" xfId="0" applyFont="1" applyBorder="1" applyAlignment="1">
      <alignment vertical="top"/>
    </xf>
    <xf numFmtId="164" fontId="10" fillId="0" borderId="0" xfId="0" applyFont="1" applyBorder="1" applyAlignment="1">
      <alignment vertical="top"/>
    </xf>
    <xf numFmtId="164" fontId="17" fillId="0" borderId="0" xfId="0" applyFont="1" applyBorder="1" applyAlignment="1">
      <alignment vertical="top"/>
    </xf>
    <xf numFmtId="164" fontId="3" fillId="2" borderId="0" xfId="0" applyFont="1" applyFill="1" applyBorder="1" applyAlignment="1">
      <alignment vertical="top"/>
    </xf>
    <xf numFmtId="164" fontId="3" fillId="5" borderId="0" xfId="0" applyFont="1" applyFill="1" applyBorder="1" applyAlignment="1">
      <alignment vertical="top"/>
    </xf>
    <xf numFmtId="164" fontId="3" fillId="6" borderId="0" xfId="0" applyFont="1" applyFill="1" applyBorder="1" applyAlignment="1">
      <alignment vertical="top"/>
    </xf>
    <xf numFmtId="164" fontId="3" fillId="4" borderId="0" xfId="0" applyFont="1" applyFill="1" applyBorder="1" applyAlignment="1">
      <alignment vertical="top"/>
    </xf>
    <xf numFmtId="164" fontId="9" fillId="0" borderId="0" xfId="0" applyFont="1" applyFill="1">
      <alignment vertical="top"/>
    </xf>
    <xf numFmtId="164" fontId="3" fillId="7" borderId="0" xfId="0" applyFont="1" applyFill="1" applyBorder="1" applyAlignment="1">
      <alignment vertical="top"/>
    </xf>
    <xf numFmtId="164" fontId="3" fillId="3" borderId="0" xfId="0" applyFont="1" applyFill="1" applyBorder="1" applyAlignment="1">
      <alignment vertical="top"/>
    </xf>
    <xf numFmtId="164" fontId="3" fillId="0" borderId="0" xfId="0" applyFont="1" applyAlignment="1">
      <alignment horizontal="center" vertical="top"/>
    </xf>
    <xf numFmtId="164" fontId="46" fillId="0" borderId="0" xfId="0" applyFont="1">
      <alignment vertical="top"/>
    </xf>
    <xf numFmtId="164" fontId="43" fillId="0" borderId="0" xfId="0" applyFont="1" applyAlignment="1">
      <alignment vertical="center"/>
    </xf>
    <xf numFmtId="164" fontId="43" fillId="0" borderId="4" xfId="0" applyFont="1" applyBorder="1" applyAlignment="1">
      <alignment vertical="center"/>
    </xf>
    <xf numFmtId="164" fontId="43" fillId="0" borderId="9" xfId="0" applyFont="1" applyBorder="1" applyAlignment="1">
      <alignment horizontal="right" vertical="center"/>
    </xf>
    <xf numFmtId="164" fontId="43" fillId="0" borderId="11" xfId="0" applyFont="1" applyBorder="1" applyAlignment="1">
      <alignment vertical="center"/>
    </xf>
    <xf numFmtId="164" fontId="43" fillId="0" borderId="0" xfId="0" applyFont="1" applyBorder="1" applyAlignment="1">
      <alignment vertical="center"/>
    </xf>
    <xf numFmtId="164" fontId="43" fillId="0" borderId="8" xfId="0" applyFont="1" applyBorder="1" applyAlignment="1">
      <alignment vertical="center"/>
    </xf>
    <xf numFmtId="164" fontId="43" fillId="0" borderId="33" xfId="0" applyFont="1" applyBorder="1" applyAlignment="1">
      <alignment vertical="center"/>
    </xf>
    <xf numFmtId="164" fontId="43" fillId="0" borderId="32" xfId="0" applyFont="1" applyBorder="1" applyAlignment="1">
      <alignment vertical="center"/>
    </xf>
    <xf numFmtId="164" fontId="3" fillId="0" borderId="0" xfId="0" applyFont="1" applyBorder="1" applyAlignment="1">
      <alignment vertical="center"/>
    </xf>
    <xf numFmtId="164" fontId="3" fillId="0" borderId="0" xfId="0" applyFont="1" applyFill="1" applyBorder="1" applyAlignment="1">
      <alignment horizontal="center" vertical="center"/>
    </xf>
    <xf numFmtId="164" fontId="3" fillId="0" borderId="0" xfId="0" applyFont="1">
      <alignment vertical="top"/>
    </xf>
    <xf numFmtId="164" fontId="8" fillId="0" borderId="0" xfId="0" applyFont="1">
      <alignment vertical="top"/>
    </xf>
    <xf numFmtId="164" fontId="3" fillId="0" borderId="0" xfId="0" applyFont="1" applyAlignment="1">
      <alignment horizontal="center" vertical="top"/>
    </xf>
    <xf numFmtId="164" fontId="8" fillId="0" borderId="0" xfId="0" applyFont="1" applyFill="1">
      <alignment vertical="top"/>
    </xf>
    <xf numFmtId="164" fontId="3" fillId="0" borderId="0" xfId="0" applyFont="1" applyBorder="1">
      <alignment vertical="top"/>
    </xf>
    <xf numFmtId="164" fontId="3" fillId="0" borderId="7" xfId="0" applyFont="1" applyBorder="1">
      <alignment vertical="top"/>
    </xf>
    <xf numFmtId="164" fontId="3" fillId="0" borderId="30" xfId="0" applyFont="1" applyBorder="1" applyAlignment="1">
      <alignment horizontal="center" vertical="top" wrapText="1"/>
    </xf>
    <xf numFmtId="164" fontId="3" fillId="0" borderId="29" xfId="0" applyFont="1" applyBorder="1">
      <alignment vertical="top"/>
    </xf>
    <xf numFmtId="164" fontId="3" fillId="0" borderId="9" xfId="0" applyFont="1" applyBorder="1" applyAlignment="1">
      <alignment horizontal="right" vertical="top"/>
    </xf>
    <xf numFmtId="164" fontId="3" fillId="0" borderId="11" xfId="0" applyFont="1" applyBorder="1">
      <alignment vertical="top"/>
    </xf>
    <xf numFmtId="164" fontId="3" fillId="0" borderId="0" xfId="0" applyFont="1" applyBorder="1" applyAlignment="1">
      <alignment horizontal="center" vertical="top"/>
    </xf>
    <xf numFmtId="164" fontId="3" fillId="0" borderId="0" xfId="0" applyFont="1" applyBorder="1" applyAlignment="1">
      <alignment horizontal="center" vertical="top" wrapText="1"/>
    </xf>
    <xf numFmtId="164" fontId="3" fillId="41" borderId="0" xfId="0" applyFont="1" applyFill="1">
      <alignment vertical="top"/>
    </xf>
    <xf numFmtId="164" fontId="14" fillId="41" borderId="15" xfId="0" applyFont="1" applyFill="1" applyBorder="1" applyAlignment="1">
      <alignment horizontal="centerContinuous" vertical="top"/>
    </xf>
    <xf numFmtId="164" fontId="15" fillId="41" borderId="15" xfId="0" applyFont="1" applyFill="1" applyBorder="1" applyAlignment="1">
      <alignment horizontal="centerContinuous" vertical="top"/>
    </xf>
    <xf numFmtId="164" fontId="12" fillId="41" borderId="15" xfId="0" applyFont="1" applyFill="1" applyBorder="1" applyAlignment="1">
      <alignment horizontal="centerContinuous" vertical="top"/>
    </xf>
    <xf numFmtId="164" fontId="15" fillId="41" borderId="16" xfId="0" applyFont="1" applyFill="1" applyBorder="1" applyAlignment="1">
      <alignment horizontal="centerContinuous" vertical="top"/>
    </xf>
    <xf numFmtId="164" fontId="3" fillId="42" borderId="17" xfId="0" applyFont="1" applyFill="1" applyBorder="1">
      <alignment vertical="top"/>
    </xf>
    <xf numFmtId="164" fontId="14" fillId="42" borderId="18" xfId="0" applyFont="1" applyFill="1" applyBorder="1" applyAlignment="1">
      <alignment horizontal="center" vertical="top"/>
    </xf>
    <xf numFmtId="164" fontId="3" fillId="42" borderId="19" xfId="0" applyFont="1" applyFill="1" applyBorder="1">
      <alignment vertical="top"/>
    </xf>
    <xf numFmtId="164" fontId="3" fillId="41" borderId="17" xfId="0" applyFont="1" applyFill="1" applyBorder="1">
      <alignment vertical="top"/>
    </xf>
    <xf numFmtId="164" fontId="14" fillId="41" borderId="18" xfId="0" applyFont="1" applyFill="1" applyBorder="1" applyAlignment="1">
      <alignment horizontal="center" vertical="top"/>
    </xf>
    <xf numFmtId="164" fontId="3" fillId="41" borderId="18" xfId="0" applyFont="1" applyFill="1" applyBorder="1">
      <alignment vertical="top"/>
    </xf>
    <xf numFmtId="164" fontId="44" fillId="41" borderId="15" xfId="0" applyFont="1" applyFill="1" applyBorder="1" applyAlignment="1">
      <alignment horizontal="centerContinuous" vertical="top"/>
    </xf>
    <xf numFmtId="164" fontId="45" fillId="41" borderId="15" xfId="0" applyFont="1" applyFill="1" applyBorder="1" applyAlignment="1">
      <alignment horizontal="centerContinuous" vertical="top"/>
    </xf>
    <xf numFmtId="164" fontId="45" fillId="41" borderId="16" xfId="0" applyFont="1" applyFill="1" applyBorder="1" applyAlignment="1">
      <alignment horizontal="centerContinuous" vertical="top"/>
    </xf>
    <xf numFmtId="164" fontId="47" fillId="42" borderId="10" xfId="0" applyFont="1" applyFill="1" applyBorder="1" applyAlignment="1">
      <alignment horizontal="center" vertical="center"/>
    </xf>
    <xf numFmtId="164" fontId="3" fillId="42" borderId="0" xfId="0" applyFont="1" applyFill="1" applyBorder="1" applyAlignment="1">
      <alignment horizontal="left" vertical="top"/>
    </xf>
    <xf numFmtId="164" fontId="3" fillId="41" borderId="0" xfId="0" applyFont="1" applyFill="1" applyBorder="1" applyAlignment="1">
      <alignment horizontal="left" vertical="top"/>
    </xf>
    <xf numFmtId="164" fontId="3" fillId="42" borderId="0" xfId="0" applyFont="1" applyFill="1" applyBorder="1" applyAlignment="1">
      <alignment vertical="top"/>
    </xf>
    <xf numFmtId="164" fontId="3" fillId="41" borderId="0" xfId="0" applyFont="1" applyFill="1" applyBorder="1" applyAlignment="1">
      <alignment vertical="top"/>
    </xf>
    <xf numFmtId="164" fontId="10" fillId="41" borderId="0" xfId="0" applyFont="1" applyFill="1" applyBorder="1" applyAlignment="1">
      <alignment vertical="top"/>
    </xf>
    <xf numFmtId="164" fontId="3" fillId="43" borderId="0" xfId="0" applyFont="1" applyFill="1" applyBorder="1" applyAlignment="1">
      <alignment vertical="top"/>
    </xf>
    <xf numFmtId="164" fontId="3" fillId="41" borderId="0" xfId="0" applyFont="1" applyFill="1" applyAlignment="1">
      <alignment horizontal="right" vertical="top"/>
    </xf>
    <xf numFmtId="164" fontId="3" fillId="41" borderId="0" xfId="0" applyNumberFormat="1" applyFont="1" applyFill="1">
      <alignment vertical="top"/>
    </xf>
    <xf numFmtId="164" fontId="3" fillId="41" borderId="0" xfId="0" applyFont="1" applyFill="1" applyBorder="1">
      <alignment vertical="top"/>
    </xf>
    <xf numFmtId="164" fontId="8" fillId="41" borderId="0" xfId="0" applyFont="1" applyFill="1" applyBorder="1">
      <alignment vertical="top"/>
    </xf>
    <xf numFmtId="173" fontId="3" fillId="42" borderId="37" xfId="2" applyFont="1" applyFill="1" applyBorder="1">
      <alignment vertical="top"/>
    </xf>
    <xf numFmtId="164" fontId="3" fillId="41" borderId="37" xfId="0" applyFont="1" applyFill="1" applyBorder="1">
      <alignment vertical="top"/>
    </xf>
    <xf numFmtId="168" fontId="3" fillId="41" borderId="37" xfId="0" applyNumberFormat="1" applyFont="1" applyFill="1" applyBorder="1">
      <alignment vertical="top"/>
    </xf>
    <xf numFmtId="174" fontId="3" fillId="41" borderId="0" xfId="3" applyFont="1" applyFill="1">
      <alignment vertical="top"/>
    </xf>
    <xf numFmtId="171" fontId="3" fillId="41" borderId="0" xfId="0" applyNumberFormat="1" applyFont="1" applyFill="1">
      <alignment vertical="top"/>
    </xf>
    <xf numFmtId="164" fontId="0" fillId="41" borderId="0" xfId="0" applyFill="1">
      <alignment vertical="top"/>
    </xf>
    <xf numFmtId="164" fontId="9" fillId="41" borderId="0" xfId="0" applyFont="1" applyFill="1" applyBorder="1">
      <alignment vertical="top"/>
    </xf>
    <xf numFmtId="169" fontId="11" fillId="0" borderId="0" xfId="0" applyNumberFormat="1" applyFont="1" applyBorder="1" applyAlignment="1">
      <alignment horizontal="left" vertical="top"/>
    </xf>
    <xf numFmtId="164" fontId="43" fillId="0" borderId="0" xfId="0" applyFont="1" applyFill="1" applyBorder="1" applyAlignment="1">
      <alignment vertical="center"/>
    </xf>
    <xf numFmtId="164" fontId="3" fillId="44" borderId="0" xfId="0" applyFont="1" applyFill="1" applyBorder="1" applyAlignment="1">
      <alignment vertical="top"/>
    </xf>
    <xf numFmtId="164" fontId="3" fillId="44" borderId="0" xfId="0" applyFont="1" applyFill="1">
      <alignment vertical="top"/>
    </xf>
    <xf numFmtId="164" fontId="8" fillId="0" borderId="0" xfId="0" applyFont="1">
      <alignment vertical="top"/>
    </xf>
    <xf numFmtId="164" fontId="47" fillId="41" borderId="10" xfId="0" applyFont="1" applyFill="1" applyBorder="1" applyAlignment="1">
      <alignment horizontal="center" vertical="center"/>
    </xf>
    <xf numFmtId="175" fontId="3" fillId="42" borderId="37" xfId="0" applyNumberFormat="1" applyFont="1" applyFill="1" applyBorder="1">
      <alignment vertical="top"/>
    </xf>
    <xf numFmtId="164" fontId="8" fillId="41" borderId="0" xfId="0" applyFont="1" applyFill="1" applyBorder="1" applyAlignment="1">
      <alignment horizontal="right" vertical="top"/>
    </xf>
    <xf numFmtId="164" fontId="3" fillId="0" borderId="31" xfId="0" applyFont="1" applyBorder="1" applyAlignment="1">
      <alignment vertical="top"/>
    </xf>
    <xf numFmtId="164" fontId="3" fillId="0" borderId="29" xfId="0" applyFont="1" applyBorder="1" applyAlignment="1">
      <alignment vertical="top"/>
    </xf>
    <xf numFmtId="164" fontId="3" fillId="0" borderId="0" xfId="0" applyFont="1" applyAlignment="1">
      <alignment horizontal="right" vertical="top"/>
    </xf>
    <xf numFmtId="164" fontId="3" fillId="0" borderId="0" xfId="0" applyFont="1" applyFill="1" applyBorder="1" applyAlignment="1">
      <alignment vertical="top"/>
    </xf>
    <xf numFmtId="164" fontId="3" fillId="0" borderId="0" xfId="0" applyFont="1" applyFill="1">
      <alignment vertical="top"/>
    </xf>
    <xf numFmtId="164" fontId="3" fillId="0" borderId="0" xfId="0" applyFont="1">
      <alignment vertical="top"/>
    </xf>
    <xf numFmtId="164" fontId="3" fillId="0" borderId="0" xfId="0" applyFont="1" applyFill="1" applyBorder="1">
      <alignment vertical="top"/>
    </xf>
    <xf numFmtId="164" fontId="49" fillId="0" borderId="0" xfId="0" applyFont="1" applyBorder="1" applyAlignment="1">
      <alignment horizontal="left" vertical="center"/>
    </xf>
    <xf numFmtId="164" fontId="3" fillId="0" borderId="0" xfId="0" applyFont="1" applyFill="1" applyBorder="1" applyAlignment="1">
      <alignment horizontal="center" vertical="top" wrapText="1"/>
    </xf>
    <xf numFmtId="172" fontId="0" fillId="0" borderId="0" xfId="51" applyFont="1">
      <alignment vertical="top"/>
    </xf>
    <xf numFmtId="172" fontId="0" fillId="42" borderId="0" xfId="51" applyFont="1" applyFill="1">
      <alignment vertical="top"/>
    </xf>
    <xf numFmtId="169" fontId="11" fillId="0" borderId="0" xfId="0" applyNumberFormat="1" applyFont="1" applyFill="1" applyBorder="1" applyAlignment="1">
      <alignment horizontal="left" vertical="top"/>
    </xf>
    <xf numFmtId="164" fontId="11" fillId="0" borderId="0" xfId="0" applyFont="1" applyFill="1" applyBorder="1" applyAlignment="1">
      <alignment horizontal="left" vertical="top"/>
    </xf>
    <xf numFmtId="164" fontId="49" fillId="0" borderId="0" xfId="0" applyFont="1" applyFill="1" applyBorder="1" applyAlignment="1">
      <alignment horizontal="left" vertical="center"/>
    </xf>
    <xf numFmtId="164" fontId="46" fillId="0" borderId="0" xfId="0" applyFont="1" applyFill="1">
      <alignment vertical="top"/>
    </xf>
    <xf numFmtId="164" fontId="47" fillId="0" borderId="0" xfId="0" applyFont="1" applyFill="1" applyBorder="1" applyAlignment="1">
      <alignment horizontal="center" vertical="center"/>
    </xf>
    <xf numFmtId="164" fontId="3" fillId="0" borderId="30" xfId="0" applyFont="1" applyFill="1" applyBorder="1" applyAlignment="1">
      <alignment horizontal="center" vertical="top" wrapText="1"/>
    </xf>
    <xf numFmtId="164" fontId="48" fillId="0" borderId="0" xfId="0" applyFont="1" applyFill="1" applyBorder="1" applyAlignment="1">
      <alignment horizontal="centerContinuous" vertical="center"/>
    </xf>
    <xf numFmtId="164" fontId="8" fillId="0" borderId="0" xfId="0" applyFont="1" applyFill="1" applyBorder="1" applyAlignment="1">
      <alignment horizontal="centerContinuous" vertical="top"/>
    </xf>
    <xf numFmtId="164" fontId="46" fillId="0" borderId="0" xfId="0" applyFont="1" applyFill="1" applyBorder="1">
      <alignment vertical="top"/>
    </xf>
    <xf numFmtId="164" fontId="44" fillId="0" borderId="0" xfId="0" applyFont="1" applyFill="1" applyBorder="1" applyAlignment="1">
      <alignment horizontal="centerContinuous" vertical="top"/>
    </xf>
    <xf numFmtId="164" fontId="45" fillId="0" borderId="0" xfId="0" applyFont="1" applyFill="1" applyBorder="1" applyAlignment="1">
      <alignment horizontal="centerContinuous" vertical="top"/>
    </xf>
    <xf numFmtId="175" fontId="0" fillId="0" borderId="0" xfId="4" applyNumberFormat="1" applyFont="1">
      <alignment vertical="top"/>
    </xf>
    <xf numFmtId="166" fontId="18" fillId="0" borderId="0" xfId="5" applyFont="1">
      <alignment vertical="top"/>
    </xf>
    <xf numFmtId="172" fontId="0" fillId="0" borderId="0" xfId="51" applyFont="1" applyFill="1">
      <alignment vertical="top"/>
    </xf>
    <xf numFmtId="164" fontId="55" fillId="0" borderId="0" xfId="0" applyFont="1">
      <alignment vertical="top"/>
    </xf>
    <xf numFmtId="175" fontId="3" fillId="0" borderId="0" xfId="0" applyNumberFormat="1" applyFont="1" applyFill="1">
      <alignment vertical="top"/>
    </xf>
    <xf numFmtId="175" fontId="8" fillId="0" borderId="0" xfId="0" applyNumberFormat="1" applyFont="1">
      <alignment vertical="top"/>
    </xf>
    <xf numFmtId="175" fontId="9" fillId="0" borderId="0" xfId="0" applyNumberFormat="1" applyFont="1">
      <alignment vertical="top"/>
    </xf>
    <xf numFmtId="165" fontId="0" fillId="0" borderId="0" xfId="4" applyFont="1">
      <alignment vertical="top"/>
    </xf>
    <xf numFmtId="175" fontId="54" fillId="0" borderId="0" xfId="0" applyNumberFormat="1" applyFont="1">
      <alignment vertical="top"/>
    </xf>
    <xf numFmtId="175" fontId="54" fillId="42" borderId="0" xfId="0" applyNumberFormat="1" applyFont="1" applyFill="1">
      <alignment vertical="top"/>
    </xf>
    <xf numFmtId="166" fontId="54" fillId="42" borderId="0" xfId="5" applyNumberFormat="1" applyFont="1" applyFill="1">
      <alignment vertical="top"/>
    </xf>
    <xf numFmtId="166" fontId="54" fillId="0" borderId="0" xfId="5" applyNumberFormat="1" applyFont="1">
      <alignment vertical="top"/>
    </xf>
    <xf numFmtId="175" fontId="52" fillId="0" borderId="0" xfId="0" applyNumberFormat="1" applyFont="1">
      <alignment vertical="top"/>
    </xf>
    <xf numFmtId="175" fontId="53" fillId="0" borderId="0" xfId="0" applyNumberFormat="1" applyFont="1">
      <alignment vertical="top"/>
    </xf>
    <xf numFmtId="175" fontId="54" fillId="0" borderId="0" xfId="0" applyNumberFormat="1" applyFont="1" applyFill="1">
      <alignment vertical="top"/>
    </xf>
    <xf numFmtId="175" fontId="55" fillId="0" borderId="0" xfId="0" applyNumberFormat="1" applyFont="1">
      <alignment vertical="top"/>
    </xf>
    <xf numFmtId="166" fontId="51" fillId="0" borderId="0" xfId="5" applyFont="1">
      <alignment vertical="top"/>
    </xf>
    <xf numFmtId="164" fontId="43" fillId="0" borderId="35" xfId="0" applyFont="1" applyBorder="1" applyAlignment="1">
      <alignment vertical="center"/>
    </xf>
    <xf numFmtId="164" fontId="47" fillId="0" borderId="35" xfId="0" applyFont="1" applyFill="1" applyBorder="1" applyAlignment="1">
      <alignment horizontal="center" vertical="center"/>
    </xf>
    <xf numFmtId="164" fontId="5" fillId="0" borderId="0" xfId="0" applyFont="1" applyFill="1" applyAlignment="1">
      <alignment vertical="top"/>
    </xf>
    <xf numFmtId="164" fontId="6" fillId="0" borderId="0" xfId="0" applyFont="1" applyFill="1" applyAlignment="1">
      <alignment vertical="top"/>
    </xf>
    <xf numFmtId="164" fontId="7" fillId="0" borderId="0" xfId="0" applyFont="1" applyAlignment="1">
      <alignment vertical="top"/>
    </xf>
    <xf numFmtId="164" fontId="8" fillId="0" borderId="0" xfId="0" applyFont="1" applyFill="1" applyBorder="1" applyAlignment="1">
      <alignment vertical="top"/>
    </xf>
    <xf numFmtId="164" fontId="9" fillId="0" borderId="0" xfId="0" applyFont="1" applyFill="1" applyBorder="1" applyAlignment="1">
      <alignment vertical="top"/>
    </xf>
    <xf numFmtId="164" fontId="8" fillId="39" borderId="0" xfId="0" applyFont="1" applyFill="1" applyBorder="1" applyAlignment="1">
      <alignment vertical="top"/>
    </xf>
    <xf numFmtId="164" fontId="3" fillId="39" borderId="0" xfId="0" applyFont="1" applyFill="1" applyBorder="1" applyAlignment="1">
      <alignment vertical="top"/>
    </xf>
    <xf numFmtId="164" fontId="52" fillId="0" borderId="0" xfId="0" applyFont="1" applyAlignment="1">
      <alignment vertical="top"/>
    </xf>
    <xf numFmtId="164" fontId="53" fillId="0" borderId="0" xfId="0" applyFont="1" applyAlignment="1">
      <alignment vertical="top"/>
    </xf>
    <xf numFmtId="164" fontId="54" fillId="0" borderId="0" xfId="0" applyFont="1" applyAlignment="1">
      <alignment vertical="top"/>
    </xf>
    <xf numFmtId="164" fontId="8" fillId="0" borderId="0" xfId="0" applyFont="1" applyFill="1" applyAlignment="1">
      <alignment vertical="top"/>
    </xf>
    <xf numFmtId="164" fontId="9" fillId="0" borderId="0" xfId="0" applyFont="1" applyFill="1" applyAlignment="1">
      <alignment vertical="top"/>
    </xf>
    <xf numFmtId="164" fontId="0" fillId="0" borderId="0" xfId="0" applyAlignment="1">
      <alignment vertical="top"/>
    </xf>
    <xf numFmtId="175" fontId="54" fillId="42" borderId="0" xfId="0" applyNumberFormat="1" applyFont="1" applyFill="1" applyAlignment="1">
      <alignment vertical="top"/>
    </xf>
    <xf numFmtId="166" fontId="54" fillId="42" borderId="0" xfId="5" applyNumberFormat="1" applyFont="1" applyFill="1" applyAlignment="1">
      <alignment vertical="top"/>
    </xf>
    <xf numFmtId="175" fontId="0" fillId="0" borderId="0" xfId="0" applyNumberFormat="1">
      <alignment vertical="top"/>
    </xf>
    <xf numFmtId="175" fontId="3" fillId="0" borderId="0" xfId="4" applyNumberFormat="1" applyFont="1" applyAlignment="1">
      <alignment vertical="top"/>
    </xf>
    <xf numFmtId="170" fontId="3" fillId="46" borderId="0" xfId="0" applyNumberFormat="1" applyFont="1" applyFill="1" applyAlignment="1">
      <alignment vertical="top"/>
    </xf>
    <xf numFmtId="175" fontId="18" fillId="0" borderId="0" xfId="4" applyNumberFormat="1" applyFont="1" applyAlignment="1">
      <alignment vertical="top"/>
    </xf>
    <xf numFmtId="175" fontId="18" fillId="0" borderId="0" xfId="4" applyNumberFormat="1" applyFont="1" applyFill="1" applyAlignment="1">
      <alignment vertical="top"/>
    </xf>
    <xf numFmtId="175" fontId="54" fillId="0" borderId="0" xfId="4" applyNumberFormat="1" applyFont="1" applyFill="1" applyAlignment="1">
      <alignment vertical="top"/>
    </xf>
    <xf numFmtId="164" fontId="39" fillId="0" borderId="0" xfId="0" applyFont="1" applyAlignment="1">
      <alignment vertical="top"/>
    </xf>
    <xf numFmtId="164" fontId="40" fillId="0" borderId="0" xfId="0" applyFont="1" applyAlignment="1">
      <alignment vertical="top"/>
    </xf>
    <xf numFmtId="164" fontId="38" fillId="0" borderId="0" xfId="0" applyFont="1" applyAlignment="1">
      <alignment vertical="top"/>
    </xf>
    <xf numFmtId="172" fontId="18" fillId="0" borderId="0" xfId="51" applyFont="1">
      <alignment vertical="top"/>
    </xf>
    <xf numFmtId="172" fontId="8" fillId="0" borderId="0" xfId="51" applyFont="1">
      <alignment vertical="top"/>
    </xf>
    <xf numFmtId="172" fontId="9" fillId="0" borderId="0" xfId="51" applyFont="1">
      <alignment vertical="top"/>
    </xf>
    <xf numFmtId="175" fontId="18" fillId="0" borderId="0" xfId="0" applyNumberFormat="1" applyFont="1">
      <alignment vertical="top"/>
    </xf>
    <xf numFmtId="175" fontId="18" fillId="0" borderId="0" xfId="0" applyNumberFormat="1" applyFont="1" applyFill="1">
      <alignment vertical="top"/>
    </xf>
    <xf numFmtId="175" fontId="18" fillId="0" borderId="0" xfId="0" applyNumberFormat="1" applyFont="1" applyFill="1" applyAlignment="1">
      <alignment vertical="top"/>
    </xf>
    <xf numFmtId="166" fontId="18" fillId="0" borderId="0" xfId="5" applyNumberFormat="1" applyFont="1">
      <alignment vertical="top"/>
    </xf>
    <xf numFmtId="166" fontId="56" fillId="0" borderId="0" xfId="5" applyFont="1">
      <alignment vertical="top"/>
    </xf>
    <xf numFmtId="166" fontId="57" fillId="0" borderId="0" xfId="5" applyFont="1">
      <alignment vertical="top"/>
    </xf>
    <xf numFmtId="164" fontId="3" fillId="0" borderId="32" xfId="0" applyFont="1" applyBorder="1" applyAlignment="1">
      <alignment horizontal="center" vertical="top" wrapText="1"/>
    </xf>
    <xf numFmtId="164" fontId="3" fillId="0" borderId="29" xfId="0" applyFont="1" applyFill="1" applyBorder="1" applyAlignment="1">
      <alignment horizontal="center" vertical="top" wrapText="1"/>
    </xf>
    <xf numFmtId="164" fontId="47" fillId="39" borderId="40" xfId="0" applyFont="1" applyFill="1" applyBorder="1" applyAlignment="1">
      <alignment horizontal="center" vertical="center"/>
    </xf>
    <xf numFmtId="164" fontId="18" fillId="0" borderId="0" xfId="0" applyFont="1" applyAlignment="1">
      <alignment vertical="top"/>
    </xf>
    <xf numFmtId="175" fontId="0" fillId="0" borderId="0" xfId="4" applyNumberFormat="1" applyFont="1" applyAlignment="1">
      <alignment vertical="top"/>
    </xf>
    <xf numFmtId="175" fontId="0" fillId="0" borderId="0" xfId="4" applyNumberFormat="1" applyFont="1" applyBorder="1" applyAlignment="1">
      <alignment vertical="top"/>
    </xf>
    <xf numFmtId="175" fontId="0" fillId="0" borderId="0" xfId="0" applyNumberFormat="1" applyFont="1" applyAlignment="1">
      <alignment vertical="top"/>
    </xf>
    <xf numFmtId="166" fontId="18" fillId="0" borderId="0" xfId="0" applyNumberFormat="1" applyFont="1" applyFill="1" applyAlignment="1">
      <alignment vertical="top"/>
    </xf>
    <xf numFmtId="175" fontId="3" fillId="0" borderId="0" xfId="0" applyNumberFormat="1" applyFont="1" applyAlignment="1">
      <alignment vertical="top"/>
    </xf>
    <xf numFmtId="164" fontId="38" fillId="0" borderId="0" xfId="0" applyNumberFormat="1" applyFont="1" applyAlignment="1">
      <alignment vertical="top"/>
    </xf>
    <xf numFmtId="176" fontId="38" fillId="0" borderId="0" xfId="0" applyNumberFormat="1" applyFont="1" applyAlignment="1">
      <alignment vertical="top"/>
    </xf>
    <xf numFmtId="164" fontId="54" fillId="45" borderId="0" xfId="0" applyFont="1" applyFill="1" applyAlignment="1">
      <alignment vertical="top"/>
    </xf>
    <xf numFmtId="175" fontId="54" fillId="45" borderId="0" xfId="4" applyNumberFormat="1" applyFont="1" applyFill="1" applyAlignment="1">
      <alignment vertical="top"/>
    </xf>
    <xf numFmtId="175" fontId="0" fillId="0" borderId="0" xfId="0" applyNumberFormat="1" applyFont="1">
      <alignment vertical="top"/>
    </xf>
    <xf numFmtId="165" fontId="39" fillId="0" borderId="0" xfId="4" applyFont="1">
      <alignment vertical="top"/>
    </xf>
    <xf numFmtId="165" fontId="40" fillId="0" borderId="0" xfId="4" applyFont="1">
      <alignment vertical="top"/>
    </xf>
    <xf numFmtId="165" fontId="38" fillId="0" borderId="0" xfId="4" applyFont="1">
      <alignment vertical="top"/>
    </xf>
    <xf numFmtId="165" fontId="50" fillId="0" borderId="0" xfId="4" applyFont="1">
      <alignment vertical="top"/>
    </xf>
    <xf numFmtId="165" fontId="50" fillId="0" borderId="0" xfId="4" applyFont="1" applyFill="1">
      <alignment vertical="top"/>
    </xf>
    <xf numFmtId="165" fontId="8" fillId="0" borderId="0" xfId="4" applyFont="1">
      <alignment vertical="top"/>
    </xf>
    <xf numFmtId="165" fontId="9" fillId="0" borderId="0" xfId="4" applyFont="1">
      <alignment vertical="top"/>
    </xf>
    <xf numFmtId="165" fontId="3" fillId="0" borderId="0" xfId="4" applyFont="1">
      <alignment vertical="top"/>
    </xf>
    <xf numFmtId="165" fontId="18" fillId="0" borderId="0" xfId="4" applyFont="1">
      <alignment vertical="top"/>
    </xf>
    <xf numFmtId="164" fontId="52" fillId="0" borderId="0" xfId="0" applyFont="1" applyFill="1" applyAlignment="1">
      <alignment vertical="top"/>
    </xf>
    <xf numFmtId="164" fontId="53" fillId="0" borderId="0" xfId="0" applyFont="1" applyFill="1" applyAlignment="1">
      <alignment vertical="top"/>
    </xf>
    <xf numFmtId="164" fontId="54" fillId="0" borderId="0" xfId="0" applyFont="1" applyFill="1" applyAlignment="1">
      <alignment vertical="top"/>
    </xf>
    <xf numFmtId="165" fontId="8" fillId="0" borderId="0" xfId="4" applyFont="1" applyFill="1">
      <alignment vertical="top"/>
    </xf>
    <xf numFmtId="164" fontId="39" fillId="0" borderId="0" xfId="0" applyFont="1" applyFill="1" applyAlignment="1">
      <alignment vertical="top"/>
    </xf>
    <xf numFmtId="166" fontId="54" fillId="0" borderId="0" xfId="0" applyNumberFormat="1" applyFont="1" applyFill="1" applyAlignment="1">
      <alignment vertical="top"/>
    </xf>
    <xf numFmtId="166" fontId="0" fillId="0" borderId="0" xfId="5" applyFont="1" applyAlignment="1">
      <alignment vertical="top"/>
    </xf>
    <xf numFmtId="165" fontId="9" fillId="0" borderId="0" xfId="4" applyFont="1" applyFill="1">
      <alignment vertical="top"/>
    </xf>
    <xf numFmtId="165" fontId="3" fillId="0" borderId="0" xfId="4" applyFont="1" applyFill="1">
      <alignment vertical="top"/>
    </xf>
    <xf numFmtId="165" fontId="18" fillId="0" borderId="0" xfId="4" applyNumberFormat="1" applyFont="1" applyFill="1">
      <alignment vertical="top"/>
    </xf>
    <xf numFmtId="165" fontId="18" fillId="0" borderId="0" xfId="4" applyFont="1" applyFill="1">
      <alignment vertical="top"/>
    </xf>
    <xf numFmtId="165" fontId="0" fillId="0" borderId="0" xfId="4" applyFont="1" applyFill="1">
      <alignment vertical="top"/>
    </xf>
    <xf numFmtId="172" fontId="8" fillId="0" borderId="0" xfId="51" applyFont="1" applyFill="1">
      <alignment vertical="top"/>
    </xf>
    <xf numFmtId="172" fontId="9" fillId="0" borderId="0" xfId="51" applyFont="1" applyFill="1">
      <alignment vertical="top"/>
    </xf>
    <xf numFmtId="172" fontId="3" fillId="0" borderId="0" xfId="51" applyFont="1" applyFill="1">
      <alignment vertical="top"/>
    </xf>
    <xf numFmtId="172" fontId="18" fillId="0" borderId="0" xfId="51" applyFont="1" applyFill="1">
      <alignment vertical="top"/>
    </xf>
    <xf numFmtId="164" fontId="0" fillId="0" borderId="0" xfId="0" applyFill="1" applyAlignment="1">
      <alignment vertical="top"/>
    </xf>
    <xf numFmtId="175" fontId="52" fillId="0" borderId="0" xfId="0" applyNumberFormat="1" applyFont="1" applyFill="1">
      <alignment vertical="top"/>
    </xf>
    <xf numFmtId="175" fontId="53" fillId="0" borderId="0" xfId="0" applyNumberFormat="1" applyFont="1" applyFill="1">
      <alignment vertical="top"/>
    </xf>
    <xf numFmtId="175" fontId="55" fillId="0" borderId="0" xfId="0" applyNumberFormat="1" applyFont="1" applyFill="1">
      <alignment vertical="top"/>
    </xf>
    <xf numFmtId="165" fontId="39" fillId="0" borderId="0" xfId="4" applyFont="1" applyFill="1">
      <alignment vertical="top"/>
    </xf>
    <xf numFmtId="165" fontId="40" fillId="0" borderId="0" xfId="4" applyFont="1" applyFill="1">
      <alignment vertical="top"/>
    </xf>
    <xf numFmtId="165" fontId="38" fillId="0" borderId="0" xfId="4" applyFont="1" applyFill="1">
      <alignment vertical="top"/>
    </xf>
    <xf numFmtId="175" fontId="38" fillId="0" borderId="0" xfId="4" applyNumberFormat="1" applyFont="1" applyBorder="1" applyAlignment="1">
      <alignment vertical="top"/>
    </xf>
    <xf numFmtId="175" fontId="38" fillId="0" borderId="39" xfId="4" applyNumberFormat="1" applyFont="1" applyBorder="1" applyAlignment="1">
      <alignment vertical="top"/>
    </xf>
    <xf numFmtId="175" fontId="18" fillId="0" borderId="39" xfId="0" applyNumberFormat="1" applyFont="1" applyBorder="1">
      <alignment vertical="top"/>
    </xf>
    <xf numFmtId="164" fontId="52" fillId="0" borderId="0" xfId="0" applyFont="1" applyFill="1" applyBorder="1">
      <alignment vertical="top"/>
    </xf>
    <xf numFmtId="164" fontId="53" fillId="0" borderId="0" xfId="0" applyFont="1" applyFill="1" applyBorder="1">
      <alignment vertical="top"/>
    </xf>
    <xf numFmtId="164" fontId="54" fillId="0" borderId="0" xfId="0" applyFont="1" applyFill="1" applyBorder="1">
      <alignment vertical="top"/>
    </xf>
    <xf numFmtId="164" fontId="54" fillId="0" borderId="0" xfId="0" applyFont="1" applyFill="1">
      <alignment vertical="top"/>
    </xf>
    <xf numFmtId="164" fontId="54" fillId="0" borderId="0" xfId="0" applyFont="1">
      <alignment vertical="top"/>
    </xf>
    <xf numFmtId="164" fontId="54" fillId="41" borderId="0" xfId="0" applyFont="1" applyFill="1">
      <alignment vertical="top"/>
    </xf>
    <xf numFmtId="171" fontId="54" fillId="0" borderId="0" xfId="4" applyNumberFormat="1" applyFont="1" applyFill="1">
      <alignment vertical="top"/>
    </xf>
    <xf numFmtId="171" fontId="54" fillId="41" borderId="0" xfId="4" applyNumberFormat="1" applyFont="1" applyFill="1">
      <alignment vertical="top"/>
    </xf>
    <xf numFmtId="174" fontId="54" fillId="0" borderId="0" xfId="3" applyFont="1">
      <alignment vertical="top"/>
    </xf>
    <xf numFmtId="174" fontId="52" fillId="0" borderId="0" xfId="3" applyFont="1" applyFill="1">
      <alignment vertical="top"/>
    </xf>
    <xf numFmtId="174" fontId="54" fillId="0" borderId="0" xfId="3" applyFont="1" applyFill="1">
      <alignment vertical="top"/>
    </xf>
    <xf numFmtId="164" fontId="52" fillId="0" borderId="0" xfId="0" applyFont="1">
      <alignment vertical="top"/>
    </xf>
    <xf numFmtId="170" fontId="54" fillId="0" borderId="0" xfId="0" applyNumberFormat="1" applyFont="1" applyFill="1">
      <alignment vertical="top"/>
    </xf>
    <xf numFmtId="175" fontId="50" fillId="0" borderId="0" xfId="4" applyNumberFormat="1" applyFont="1" applyAlignment="1">
      <alignment vertical="top"/>
    </xf>
    <xf numFmtId="164" fontId="60" fillId="47" borderId="0" xfId="0" applyFont="1" applyFill="1" applyBorder="1">
      <alignment vertical="top"/>
    </xf>
    <xf numFmtId="164" fontId="61" fillId="47" borderId="0" xfId="0" applyFont="1" applyFill="1" applyBorder="1">
      <alignment vertical="top"/>
    </xf>
    <xf numFmtId="164" fontId="62" fillId="0" borderId="0" xfId="0" applyFont="1" applyFill="1">
      <alignment vertical="top"/>
    </xf>
    <xf numFmtId="164" fontId="63" fillId="47" borderId="41" xfId="0" applyFont="1" applyFill="1" applyBorder="1">
      <alignment vertical="top"/>
    </xf>
    <xf numFmtId="164" fontId="61" fillId="47" borderId="41" xfId="0" applyFont="1" applyFill="1" applyBorder="1">
      <alignment vertical="top"/>
    </xf>
    <xf numFmtId="164" fontId="63" fillId="0" borderId="41" xfId="0" applyFont="1" applyFill="1" applyBorder="1">
      <alignment vertical="top"/>
    </xf>
    <xf numFmtId="164" fontId="63" fillId="0" borderId="0" xfId="0" applyFont="1" applyFill="1">
      <alignment vertical="top"/>
    </xf>
    <xf numFmtId="164" fontId="64" fillId="47" borderId="0" xfId="0" applyFont="1" applyFill="1">
      <alignment vertical="top"/>
    </xf>
    <xf numFmtId="164" fontId="61" fillId="47" borderId="0" xfId="0" applyFont="1" applyFill="1">
      <alignment vertical="top"/>
    </xf>
    <xf numFmtId="164" fontId="63" fillId="47" borderId="0" xfId="0" applyFont="1" applyFill="1">
      <alignment vertical="top"/>
    </xf>
    <xf numFmtId="164" fontId="64" fillId="0" borderId="0" xfId="0" applyFont="1" applyFill="1">
      <alignment vertical="top"/>
    </xf>
    <xf numFmtId="164" fontId="63" fillId="47" borderId="42" xfId="0" applyFont="1" applyFill="1" applyBorder="1">
      <alignment vertical="top"/>
    </xf>
    <xf numFmtId="164" fontId="61" fillId="47" borderId="42" xfId="0" applyFont="1" applyFill="1" applyBorder="1">
      <alignment vertical="top"/>
    </xf>
    <xf numFmtId="164" fontId="66" fillId="0" borderId="0" xfId="0" applyFont="1" applyFill="1">
      <alignment vertical="top"/>
    </xf>
    <xf numFmtId="164" fontId="67" fillId="0" borderId="0" xfId="0" applyFont="1" applyFill="1">
      <alignment vertical="top"/>
    </xf>
    <xf numFmtId="164" fontId="68" fillId="0" borderId="0" xfId="0" applyFont="1" applyFill="1">
      <alignment vertical="top"/>
    </xf>
    <xf numFmtId="164" fontId="69" fillId="0" borderId="0" xfId="0" applyFont="1" applyFill="1">
      <alignment vertical="top"/>
    </xf>
    <xf numFmtId="164" fontId="69" fillId="0" borderId="0" xfId="0" applyFont="1" applyFill="1" applyBorder="1">
      <alignment vertical="top"/>
    </xf>
    <xf numFmtId="164" fontId="71" fillId="0" borderId="0" xfId="50" applyNumberFormat="1" applyFont="1" applyFill="1">
      <alignment vertical="top"/>
    </xf>
    <xf numFmtId="164" fontId="59" fillId="48" borderId="0" xfId="0" applyFont="1" applyFill="1">
      <alignment vertical="top"/>
    </xf>
    <xf numFmtId="164" fontId="58" fillId="48" borderId="0" xfId="0" applyFont="1" applyFill="1">
      <alignment vertical="top"/>
    </xf>
    <xf numFmtId="164" fontId="72" fillId="48" borderId="0" xfId="0" applyFont="1" applyFill="1">
      <alignment vertical="top"/>
    </xf>
    <xf numFmtId="164" fontId="58" fillId="0" borderId="0" xfId="0" applyFont="1" applyFill="1">
      <alignment vertical="top"/>
    </xf>
    <xf numFmtId="164" fontId="73" fillId="0" borderId="0" xfId="0" applyFont="1">
      <alignment vertical="top"/>
    </xf>
    <xf numFmtId="164" fontId="74" fillId="0" borderId="0" xfId="0" applyFont="1">
      <alignment vertical="top"/>
    </xf>
    <xf numFmtId="164" fontId="73" fillId="0" borderId="0" xfId="0" applyFont="1" applyFill="1">
      <alignment vertical="top"/>
    </xf>
    <xf numFmtId="164" fontId="63" fillId="47" borderId="0" xfId="0" applyNumberFormat="1" applyFont="1" applyFill="1">
      <alignment vertical="top"/>
    </xf>
    <xf numFmtId="175" fontId="3" fillId="0" borderId="0" xfId="4" applyNumberFormat="1" applyFont="1" applyFill="1" applyAlignment="1">
      <alignment vertical="top"/>
    </xf>
    <xf numFmtId="0" fontId="75" fillId="49" borderId="43" xfId="53" applyFont="1" applyFill="1" applyBorder="1" applyAlignment="1">
      <alignment horizontal="left" vertical="center"/>
    </xf>
    <xf numFmtId="0" fontId="58" fillId="0" borderId="0" xfId="54" applyFont="1"/>
    <xf numFmtId="0" fontId="58" fillId="0" borderId="0" xfId="54" applyFont="1" applyAlignment="1">
      <alignment horizontal="left" vertical="top"/>
    </xf>
    <xf numFmtId="0" fontId="76" fillId="0" borderId="0" xfId="54"/>
    <xf numFmtId="0" fontId="77" fillId="0" borderId="44" xfId="54" applyFont="1" applyBorder="1" applyAlignment="1">
      <alignment horizontal="left" vertical="top"/>
    </xf>
    <xf numFmtId="0" fontId="58" fillId="0" borderId="45" xfId="54" applyFont="1" applyBorder="1" applyAlignment="1">
      <alignment horizontal="left" vertical="top"/>
    </xf>
    <xf numFmtId="0" fontId="58" fillId="0" borderId="43" xfId="54" applyFont="1" applyBorder="1" applyAlignment="1">
      <alignment horizontal="left" vertical="top" wrapText="1"/>
    </xf>
    <xf numFmtId="0" fontId="58" fillId="0" borderId="46" xfId="54" applyFont="1" applyBorder="1" applyAlignment="1">
      <alignment horizontal="left" vertical="top"/>
    </xf>
    <xf numFmtId="0" fontId="58" fillId="0" borderId="47" xfId="54" applyFont="1" applyBorder="1" applyAlignment="1">
      <alignment horizontal="left" vertical="top"/>
    </xf>
    <xf numFmtId="0" fontId="58" fillId="0" borderId="44" xfId="54" applyFont="1" applyBorder="1" applyAlignment="1">
      <alignment horizontal="left" vertical="top" wrapText="1"/>
    </xf>
    <xf numFmtId="0" fontId="58" fillId="0" borderId="48" xfId="54" applyFont="1" applyBorder="1" applyAlignment="1">
      <alignment horizontal="left" vertical="top"/>
    </xf>
    <xf numFmtId="0" fontId="58" fillId="0" borderId="48" xfId="54" applyFont="1" applyBorder="1" applyAlignment="1">
      <alignment horizontal="left" vertical="top" wrapText="1"/>
    </xf>
    <xf numFmtId="0" fontId="76" fillId="0" borderId="0" xfId="54" applyAlignment="1">
      <alignment horizontal="left" vertical="top"/>
    </xf>
    <xf numFmtId="172" fontId="18" fillId="0" borderId="0" xfId="4" applyNumberFormat="1" applyFont="1" applyFill="1" applyAlignment="1">
      <alignment vertical="top"/>
    </xf>
    <xf numFmtId="164" fontId="0" fillId="45" borderId="0" xfId="0" applyFill="1">
      <alignment vertical="top"/>
    </xf>
    <xf numFmtId="164" fontId="3" fillId="45" borderId="0" xfId="0" applyFont="1" applyFill="1" applyAlignment="1">
      <alignment vertical="top"/>
    </xf>
    <xf numFmtId="175" fontId="0" fillId="45" borderId="0" xfId="4" applyNumberFormat="1" applyFont="1" applyFill="1" applyAlignment="1">
      <alignment vertical="top"/>
    </xf>
    <xf numFmtId="175" fontId="50" fillId="45" borderId="0" xfId="4" applyNumberFormat="1" applyFont="1" applyFill="1" applyAlignment="1">
      <alignment vertical="top"/>
    </xf>
    <xf numFmtId="175" fontId="0" fillId="45" borderId="0" xfId="0" applyNumberFormat="1" applyFont="1" applyFill="1">
      <alignment vertical="top"/>
    </xf>
    <xf numFmtId="164" fontId="38" fillId="0" borderId="0" xfId="0" applyNumberFormat="1" applyFont="1" applyFill="1" applyAlignment="1">
      <alignment vertical="top"/>
    </xf>
    <xf numFmtId="176" fontId="38" fillId="0" borderId="0" xfId="0" applyNumberFormat="1" applyFont="1" applyFill="1" applyAlignment="1">
      <alignment vertical="top"/>
    </xf>
    <xf numFmtId="164" fontId="18" fillId="0" borderId="0" xfId="0" applyFont="1" applyFill="1" applyAlignment="1">
      <alignment vertical="top"/>
    </xf>
    <xf numFmtId="164" fontId="38" fillId="0" borderId="0" xfId="0" applyFont="1" applyFill="1" applyAlignment="1">
      <alignment vertical="top"/>
    </xf>
    <xf numFmtId="164" fontId="38" fillId="0" borderId="0" xfId="0" applyFont="1" applyFill="1" applyBorder="1" applyAlignment="1">
      <alignment vertical="top"/>
    </xf>
    <xf numFmtId="175" fontId="0" fillId="0" borderId="0" xfId="4" applyNumberFormat="1" applyFont="1" applyFill="1" applyAlignment="1">
      <alignment vertical="top"/>
    </xf>
    <xf numFmtId="175" fontId="3" fillId="0" borderId="0" xfId="4" applyNumberFormat="1" applyFont="1" applyFill="1" applyBorder="1" applyAlignment="1">
      <alignment vertical="top"/>
    </xf>
    <xf numFmtId="166" fontId="3" fillId="0" borderId="0" xfId="0" applyNumberFormat="1" applyFont="1" applyFill="1" applyAlignment="1">
      <alignment vertical="top"/>
    </xf>
    <xf numFmtId="175" fontId="0" fillId="0" borderId="0" xfId="0" applyNumberFormat="1" applyFont="1" applyFill="1" applyAlignment="1">
      <alignment vertical="top"/>
    </xf>
    <xf numFmtId="164" fontId="0" fillId="0" borderId="0" xfId="0" applyFont="1" applyFill="1" applyAlignment="1">
      <alignment vertical="top"/>
    </xf>
    <xf numFmtId="164" fontId="0" fillId="0" borderId="0" xfId="0" applyFont="1" applyAlignment="1">
      <alignment vertical="top"/>
    </xf>
    <xf numFmtId="164" fontId="0" fillId="45" borderId="0" xfId="0" applyFont="1" applyFill="1" applyAlignment="1">
      <alignment vertical="top"/>
    </xf>
    <xf numFmtId="175" fontId="3" fillId="0" borderId="39" xfId="4" applyNumberFormat="1" applyFont="1" applyBorder="1" applyAlignment="1">
      <alignment vertical="top"/>
    </xf>
    <xf numFmtId="175" fontId="3" fillId="0" borderId="0" xfId="4" applyNumberFormat="1" applyFont="1" applyBorder="1" applyAlignment="1">
      <alignment vertical="top"/>
    </xf>
    <xf numFmtId="175" fontId="18" fillId="0" borderId="0" xfId="0" applyNumberFormat="1" applyFont="1" applyBorder="1">
      <alignment vertical="top"/>
    </xf>
    <xf numFmtId="175" fontId="8" fillId="0" borderId="0" xfId="0" applyNumberFormat="1" applyFont="1" applyFill="1">
      <alignment vertical="top"/>
    </xf>
    <xf numFmtId="175" fontId="9" fillId="0" borderId="0" xfId="0" applyNumberFormat="1" applyFont="1" applyFill="1">
      <alignment vertical="top"/>
    </xf>
    <xf numFmtId="175" fontId="3" fillId="0" borderId="39" xfId="4" applyNumberFormat="1" applyFont="1" applyFill="1" applyBorder="1" applyAlignment="1">
      <alignment vertical="top"/>
    </xf>
    <xf numFmtId="164" fontId="8" fillId="0" borderId="44" xfId="0" applyFont="1" applyFill="1" applyBorder="1" applyAlignment="1">
      <alignment vertical="top"/>
    </xf>
    <xf numFmtId="164" fontId="9" fillId="0" borderId="44" xfId="0" applyFont="1" applyFill="1" applyBorder="1" applyAlignment="1">
      <alignment vertical="top"/>
    </xf>
    <xf numFmtId="164" fontId="3" fillId="0" borderId="44" xfId="0" applyFont="1" applyFill="1" applyBorder="1" applyAlignment="1">
      <alignment vertical="top"/>
    </xf>
    <xf numFmtId="175" fontId="3" fillId="0" borderId="49" xfId="4" applyNumberFormat="1" applyFont="1" applyFill="1" applyBorder="1" applyAlignment="1">
      <alignment vertical="top"/>
    </xf>
    <xf numFmtId="164" fontId="0" fillId="0" borderId="44" xfId="0" applyFont="1" applyFill="1" applyBorder="1" applyAlignment="1">
      <alignment vertical="top"/>
    </xf>
    <xf numFmtId="164" fontId="40" fillId="0" borderId="0" xfId="0" applyFont="1" applyFill="1" applyAlignment="1">
      <alignment vertical="top"/>
    </xf>
    <xf numFmtId="164" fontId="39" fillId="0" borderId="0" xfId="0" applyFont="1" applyFill="1" applyBorder="1" applyAlignment="1">
      <alignment vertical="top"/>
    </xf>
    <xf numFmtId="164" fontId="40" fillId="0" borderId="0" xfId="0" applyFont="1" applyFill="1" applyBorder="1" applyAlignment="1">
      <alignment vertical="top"/>
    </xf>
    <xf numFmtId="175" fontId="38" fillId="0" borderId="39" xfId="4" applyNumberFormat="1" applyFont="1" applyFill="1" applyBorder="1" applyAlignment="1">
      <alignment vertical="top"/>
    </xf>
    <xf numFmtId="175" fontId="3" fillId="0" borderId="0" xfId="0" applyNumberFormat="1" applyFont="1" applyFill="1" applyAlignment="1">
      <alignment vertical="top"/>
    </xf>
    <xf numFmtId="175" fontId="38" fillId="0" borderId="0" xfId="4" applyNumberFormat="1" applyFont="1" applyFill="1" applyBorder="1" applyAlignment="1">
      <alignment vertical="top"/>
    </xf>
    <xf numFmtId="166" fontId="3" fillId="42" borderId="37" xfId="5" applyFont="1" applyFill="1" applyBorder="1">
      <alignment vertical="top"/>
    </xf>
    <xf numFmtId="166" fontId="0" fillId="0" borderId="0" xfId="5" applyFont="1" applyFill="1" applyAlignment="1">
      <alignment vertical="top"/>
    </xf>
    <xf numFmtId="164" fontId="3" fillId="0" borderId="38" xfId="0" applyFont="1" applyFill="1" applyBorder="1">
      <alignment vertical="top"/>
    </xf>
    <xf numFmtId="164" fontId="8" fillId="0" borderId="38" xfId="0" applyFont="1" applyFill="1" applyBorder="1">
      <alignment vertical="top"/>
    </xf>
    <xf numFmtId="170" fontId="3" fillId="42" borderId="37" xfId="0" applyNumberFormat="1" applyFont="1" applyFill="1" applyBorder="1">
      <alignment vertical="top"/>
    </xf>
    <xf numFmtId="164" fontId="3" fillId="42" borderId="37" xfId="0" applyFont="1" applyFill="1" applyBorder="1">
      <alignment vertical="top"/>
    </xf>
    <xf numFmtId="167" fontId="3" fillId="0" borderId="0" xfId="0" applyNumberFormat="1" applyFont="1" applyFill="1" applyBorder="1" applyAlignment="1">
      <alignment horizontal="right"/>
    </xf>
    <xf numFmtId="166" fontId="3" fillId="41" borderId="37" xfId="5" applyFont="1" applyFill="1" applyBorder="1">
      <alignment vertical="top"/>
    </xf>
    <xf numFmtId="164" fontId="3" fillId="44" borderId="0" xfId="0" applyFont="1" applyFill="1" applyAlignment="1">
      <alignment horizontal="right" vertical="top"/>
    </xf>
    <xf numFmtId="165" fontId="38" fillId="0" borderId="0" xfId="4" applyNumberFormat="1" applyFont="1" applyFill="1">
      <alignment vertical="top"/>
    </xf>
    <xf numFmtId="175" fontId="38" fillId="0" borderId="0" xfId="4" applyNumberFormat="1" applyFont="1" applyFill="1" applyAlignment="1">
      <alignment vertical="top"/>
    </xf>
    <xf numFmtId="175" fontId="38" fillId="0" borderId="0" xfId="4" applyNumberFormat="1" applyFont="1" applyAlignment="1">
      <alignment vertical="top"/>
    </xf>
    <xf numFmtId="0" fontId="58" fillId="45" borderId="47" xfId="54" applyFont="1" applyFill="1" applyBorder="1" applyAlignment="1">
      <alignment horizontal="left" vertical="top"/>
    </xf>
    <xf numFmtId="0" fontId="58" fillId="45" borderId="44" xfId="54" applyFont="1" applyFill="1" applyBorder="1" applyAlignment="1">
      <alignment horizontal="left" vertical="top" wrapText="1"/>
    </xf>
    <xf numFmtId="0" fontId="58" fillId="45" borderId="48" xfId="54" applyFont="1" applyFill="1" applyBorder="1" applyAlignment="1">
      <alignment horizontal="left" vertical="top" wrapText="1"/>
    </xf>
    <xf numFmtId="175" fontId="38" fillId="45" borderId="0" xfId="4" applyNumberFormat="1" applyFont="1" applyFill="1" applyAlignment="1">
      <alignment vertical="top"/>
    </xf>
    <xf numFmtId="167" fontId="0" fillId="45" borderId="0" xfId="0" applyNumberFormat="1" applyFont="1" applyFill="1">
      <alignment vertical="top"/>
    </xf>
    <xf numFmtId="164" fontId="0" fillId="45" borderId="0" xfId="0" applyFill="1" applyAlignment="1">
      <alignment vertical="top"/>
    </xf>
    <xf numFmtId="165" fontId="39" fillId="45" borderId="0" xfId="4" applyFont="1" applyFill="1">
      <alignment vertical="top"/>
    </xf>
    <xf numFmtId="165" fontId="40" fillId="45" borderId="0" xfId="4" applyFont="1" applyFill="1">
      <alignment vertical="top"/>
    </xf>
    <xf numFmtId="165" fontId="38" fillId="45" borderId="0" xfId="4" applyFont="1" applyFill="1">
      <alignment vertical="top"/>
    </xf>
    <xf numFmtId="165" fontId="38" fillId="45" borderId="0" xfId="4" applyNumberFormat="1" applyFont="1" applyFill="1">
      <alignment vertical="top"/>
    </xf>
    <xf numFmtId="165" fontId="50" fillId="45" borderId="0" xfId="4" applyFont="1" applyFill="1">
      <alignment vertical="top"/>
    </xf>
    <xf numFmtId="164" fontId="8" fillId="45" borderId="0" xfId="0" applyFont="1" applyFill="1" applyAlignment="1">
      <alignment vertical="top"/>
    </xf>
    <xf numFmtId="164" fontId="9" fillId="45" borderId="0" xfId="0" applyFont="1" applyFill="1" applyAlignment="1">
      <alignment vertical="top"/>
    </xf>
    <xf numFmtId="172" fontId="18" fillId="45" borderId="0" xfId="4" applyNumberFormat="1" applyFont="1" applyFill="1" applyAlignment="1">
      <alignment vertical="top"/>
    </xf>
    <xf numFmtId="172" fontId="0" fillId="45" borderId="0" xfId="51" applyFont="1" applyFill="1">
      <alignment vertical="top"/>
    </xf>
    <xf numFmtId="164" fontId="39" fillId="45" borderId="0" xfId="0" applyFont="1" applyFill="1" applyAlignment="1">
      <alignment vertical="top"/>
    </xf>
    <xf numFmtId="164" fontId="38" fillId="45" borderId="0" xfId="0" applyFont="1" applyFill="1" applyAlignment="1">
      <alignment vertical="top"/>
    </xf>
    <xf numFmtId="164" fontId="40" fillId="45" borderId="0" xfId="0" applyFont="1" applyFill="1" applyAlignment="1">
      <alignment vertical="top"/>
    </xf>
    <xf numFmtId="175" fontId="18" fillId="45" borderId="0" xfId="4" applyNumberFormat="1" applyFont="1" applyFill="1" applyAlignment="1">
      <alignment vertical="top"/>
    </xf>
    <xf numFmtId="165" fontId="8" fillId="45" borderId="0" xfId="4" applyFont="1" applyFill="1">
      <alignment vertical="top"/>
    </xf>
    <xf numFmtId="165" fontId="9" fillId="45" borderId="0" xfId="4" applyFont="1" applyFill="1">
      <alignment vertical="top"/>
    </xf>
    <xf numFmtId="165" fontId="3" fillId="45" borderId="0" xfId="4" applyFont="1" applyFill="1">
      <alignment vertical="top"/>
    </xf>
    <xf numFmtId="165" fontId="18" fillId="45" borderId="0" xfId="4" applyFont="1" applyFill="1">
      <alignment vertical="top"/>
    </xf>
    <xf numFmtId="176" fontId="3" fillId="0" borderId="0" xfId="0" applyNumberFormat="1" applyFont="1" applyAlignment="1">
      <alignment vertical="top"/>
    </xf>
    <xf numFmtId="164" fontId="3" fillId="45" borderId="0" xfId="0" applyNumberFormat="1" applyFont="1" applyFill="1" applyAlignment="1">
      <alignment vertical="top"/>
    </xf>
    <xf numFmtId="175" fontId="0" fillId="45" borderId="0" xfId="0" applyNumberFormat="1" applyFont="1" applyFill="1" applyAlignment="1">
      <alignment vertical="top"/>
    </xf>
    <xf numFmtId="164" fontId="53" fillId="45" borderId="0" xfId="0" applyFont="1" applyFill="1" applyAlignment="1">
      <alignment vertical="top"/>
    </xf>
    <xf numFmtId="166" fontId="18" fillId="45" borderId="0" xfId="0" applyNumberFormat="1" applyFont="1" applyFill="1" applyAlignment="1">
      <alignment vertical="top"/>
    </xf>
    <xf numFmtId="176" fontId="38" fillId="45" borderId="0" xfId="0" applyNumberFormat="1" applyFont="1" applyFill="1" applyAlignment="1">
      <alignment vertical="top"/>
    </xf>
    <xf numFmtId="164" fontId="9" fillId="45" borderId="0" xfId="0" applyFont="1" applyFill="1">
      <alignment vertical="top"/>
    </xf>
    <xf numFmtId="164" fontId="3" fillId="45" borderId="0" xfId="0" applyFont="1" applyFill="1">
      <alignment vertical="top"/>
    </xf>
    <xf numFmtId="0" fontId="3" fillId="0" borderId="44" xfId="54" applyFont="1" applyBorder="1" applyAlignment="1">
      <alignment horizontal="left" vertical="top" wrapText="1"/>
    </xf>
    <xf numFmtId="164" fontId="78" fillId="0" borderId="0" xfId="0" applyFont="1" applyFill="1" applyBorder="1">
      <alignment vertical="top"/>
    </xf>
    <xf numFmtId="164" fontId="78" fillId="0" borderId="0" xfId="0" applyFont="1">
      <alignment vertical="top"/>
    </xf>
    <xf numFmtId="164" fontId="78" fillId="0" borderId="0" xfId="0" applyFont="1" applyFill="1" applyBorder="1" applyAlignment="1">
      <alignment vertical="top"/>
    </xf>
    <xf numFmtId="164" fontId="78" fillId="0" borderId="0" xfId="0" applyFont="1" applyAlignment="1">
      <alignment vertical="top"/>
    </xf>
    <xf numFmtId="164" fontId="78" fillId="41" borderId="0" xfId="0" applyFont="1" applyFill="1" applyBorder="1">
      <alignment vertical="top"/>
    </xf>
    <xf numFmtId="164" fontId="78" fillId="0" borderId="0" xfId="0" applyFont="1" applyFill="1">
      <alignment vertical="top"/>
    </xf>
    <xf numFmtId="0" fontId="78" fillId="0" borderId="0" xfId="54" applyFont="1" applyAlignment="1">
      <alignment horizontal="left" vertical="top"/>
    </xf>
    <xf numFmtId="17" fontId="58" fillId="0" borderId="0" xfId="54" applyNumberFormat="1" applyFont="1" applyAlignment="1">
      <alignment vertical="top"/>
    </xf>
    <xf numFmtId="176" fontId="18" fillId="0" borderId="0" xfId="0" applyNumberFormat="1" applyFont="1">
      <alignment vertical="top"/>
    </xf>
    <xf numFmtId="176" fontId="18" fillId="0" borderId="39" xfId="0" applyNumberFormat="1" applyFont="1" applyBorder="1">
      <alignment vertical="top"/>
    </xf>
    <xf numFmtId="176" fontId="0" fillId="0" borderId="0" xfId="0" applyNumberFormat="1">
      <alignment vertical="top"/>
    </xf>
    <xf numFmtId="176" fontId="0" fillId="0" borderId="0" xfId="0" applyNumberFormat="1" applyFill="1">
      <alignment vertical="top"/>
    </xf>
    <xf numFmtId="0" fontId="58" fillId="50" borderId="47" xfId="54" applyFont="1" applyFill="1" applyBorder="1" applyAlignment="1">
      <alignment horizontal="left" vertical="top"/>
    </xf>
    <xf numFmtId="0" fontId="58" fillId="50" borderId="44" xfId="54" applyFont="1" applyFill="1" applyBorder="1" applyAlignment="1">
      <alignment horizontal="left" vertical="top" wrapText="1"/>
    </xf>
    <xf numFmtId="0" fontId="58" fillId="50" borderId="48" xfId="54" applyFont="1" applyFill="1" applyBorder="1" applyAlignment="1">
      <alignment horizontal="left" vertical="top" wrapText="1"/>
    </xf>
    <xf numFmtId="175" fontId="54" fillId="50" borderId="0" xfId="4" applyNumberFormat="1" applyFont="1" applyFill="1" applyAlignment="1">
      <alignment vertical="top"/>
    </xf>
    <xf numFmtId="175" fontId="38" fillId="50" borderId="0" xfId="4" applyNumberFormat="1" applyFont="1" applyFill="1" applyAlignment="1">
      <alignment vertical="top"/>
    </xf>
    <xf numFmtId="164" fontId="9" fillId="50" borderId="0" xfId="0" applyFont="1" applyFill="1" applyAlignment="1">
      <alignment vertical="top"/>
    </xf>
    <xf numFmtId="164" fontId="3" fillId="50" borderId="0" xfId="0" applyFont="1" applyFill="1" applyAlignment="1">
      <alignment vertical="top"/>
    </xf>
    <xf numFmtId="175" fontId="0" fillId="50" borderId="0" xfId="4" applyNumberFormat="1" applyFont="1" applyFill="1" applyAlignment="1">
      <alignment vertical="top"/>
    </xf>
    <xf numFmtId="164" fontId="0" fillId="50" borderId="0" xfId="0" applyFill="1">
      <alignment vertical="top"/>
    </xf>
    <xf numFmtId="165" fontId="9" fillId="50" borderId="0" xfId="4" applyFont="1" applyFill="1">
      <alignment vertical="top"/>
    </xf>
    <xf numFmtId="165" fontId="3" fillId="50" borderId="0" xfId="4" applyFont="1" applyFill="1">
      <alignment vertical="top"/>
    </xf>
    <xf numFmtId="165" fontId="18" fillId="50" borderId="0" xfId="4" applyFont="1" applyFill="1">
      <alignment vertical="top"/>
    </xf>
    <xf numFmtId="164" fontId="40" fillId="50" borderId="0" xfId="0" applyFont="1" applyFill="1" applyAlignment="1">
      <alignment vertical="top"/>
    </xf>
    <xf numFmtId="164" fontId="38" fillId="50" borderId="0" xfId="0" applyFont="1" applyFill="1" applyAlignment="1">
      <alignment vertical="top"/>
    </xf>
    <xf numFmtId="164" fontId="8" fillId="50" borderId="0" xfId="0" applyFont="1" applyFill="1" applyAlignment="1">
      <alignment vertical="top"/>
    </xf>
    <xf numFmtId="165" fontId="8" fillId="50" borderId="0" xfId="4" applyFont="1" applyFill="1">
      <alignment vertical="top"/>
    </xf>
    <xf numFmtId="164" fontId="39" fillId="50" borderId="0" xfId="0" applyFont="1" applyFill="1" applyAlignment="1">
      <alignment vertical="top"/>
    </xf>
    <xf numFmtId="164" fontId="9" fillId="50" borderId="0" xfId="0" applyFont="1" applyFill="1">
      <alignment vertical="top"/>
    </xf>
    <xf numFmtId="164" fontId="3" fillId="50" borderId="0" xfId="0" applyFont="1" applyFill="1">
      <alignment vertical="top"/>
    </xf>
    <xf numFmtId="177" fontId="63" fillId="47" borderId="0" xfId="0" applyNumberFormat="1" applyFont="1" applyFill="1" applyAlignment="1">
      <alignment horizontal="left" vertical="top"/>
    </xf>
    <xf numFmtId="175" fontId="18" fillId="45" borderId="0" xfId="0" applyNumberFormat="1" applyFont="1" applyFill="1">
      <alignment vertical="top"/>
    </xf>
    <xf numFmtId="175" fontId="18" fillId="50" borderId="0" xfId="0" applyNumberFormat="1" applyFont="1" applyFill="1">
      <alignment vertical="top"/>
    </xf>
    <xf numFmtId="17" fontId="58" fillId="0" borderId="0" xfId="54" applyNumberFormat="1" applyFont="1"/>
    <xf numFmtId="0" fontId="58" fillId="0" borderId="47" xfId="54" applyFont="1" applyFill="1" applyBorder="1" applyAlignment="1">
      <alignment horizontal="left" vertical="top"/>
    </xf>
    <xf numFmtId="0" fontId="58" fillId="0" borderId="44" xfId="54" applyFont="1" applyFill="1" applyBorder="1" applyAlignment="1">
      <alignment horizontal="left" vertical="top" wrapText="1"/>
    </xf>
    <xf numFmtId="0" fontId="58" fillId="0" borderId="48" xfId="54" applyFont="1" applyFill="1" applyBorder="1" applyAlignment="1">
      <alignment horizontal="left" vertical="top"/>
    </xf>
    <xf numFmtId="0" fontId="58" fillId="51" borderId="47" xfId="54" applyFont="1" applyFill="1" applyBorder="1" applyAlignment="1">
      <alignment horizontal="left" vertical="top"/>
    </xf>
    <xf numFmtId="0" fontId="58" fillId="51" borderId="44" xfId="54" applyFont="1" applyFill="1" applyBorder="1" applyAlignment="1">
      <alignment horizontal="left" vertical="top" wrapText="1"/>
    </xf>
    <xf numFmtId="0" fontId="58" fillId="51" borderId="48" xfId="54" applyFont="1" applyFill="1" applyBorder="1" applyAlignment="1">
      <alignment horizontal="left" vertical="top"/>
    </xf>
    <xf numFmtId="175" fontId="54" fillId="51" borderId="0" xfId="4" applyNumberFormat="1" applyFont="1" applyFill="1" applyAlignment="1">
      <alignment vertical="top"/>
    </xf>
    <xf numFmtId="164" fontId="0" fillId="51" borderId="0" xfId="0" applyFill="1" applyAlignment="1">
      <alignment vertical="top"/>
    </xf>
    <xf numFmtId="175" fontId="18" fillId="51" borderId="0" xfId="0" applyNumberFormat="1" applyFont="1" applyFill="1">
      <alignment vertical="top"/>
    </xf>
    <xf numFmtId="175" fontId="18" fillId="51" borderId="0" xfId="4" applyNumberFormat="1" applyFont="1" applyFill="1" applyAlignment="1">
      <alignment vertical="top"/>
    </xf>
    <xf numFmtId="175" fontId="3" fillId="51" borderId="0" xfId="4" applyNumberFormat="1" applyFont="1" applyFill="1" applyAlignment="1">
      <alignment vertical="top"/>
    </xf>
    <xf numFmtId="175" fontId="38" fillId="51" borderId="0" xfId="4" applyNumberFormat="1" applyFont="1" applyFill="1" applyAlignment="1">
      <alignment vertical="top"/>
    </xf>
    <xf numFmtId="175" fontId="0" fillId="51" borderId="0" xfId="4" applyNumberFormat="1" applyFont="1" applyFill="1" applyAlignment="1">
      <alignment vertical="top"/>
    </xf>
    <xf numFmtId="175" fontId="38" fillId="51" borderId="39" xfId="4" applyNumberFormat="1" applyFont="1" applyFill="1" applyBorder="1" applyAlignment="1">
      <alignment vertical="top"/>
    </xf>
    <xf numFmtId="175" fontId="3" fillId="51" borderId="0" xfId="0" applyNumberFormat="1" applyFont="1" applyFill="1">
      <alignment vertical="top"/>
    </xf>
    <xf numFmtId="175" fontId="3" fillId="51" borderId="49" xfId="4" applyNumberFormat="1" applyFont="1" applyFill="1" applyBorder="1" applyAlignment="1">
      <alignment vertical="top"/>
    </xf>
    <xf numFmtId="164" fontId="65" fillId="47" borderId="0" xfId="0" applyFont="1" applyFill="1" applyAlignment="1">
      <alignment vertical="top"/>
    </xf>
  </cellXfs>
  <cellStyles count="56">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52" builtinId="3" hidden="1"/>
    <cellStyle name="Comma" xfId="1" builtinId="3" hidden="1" customBuiltin="1"/>
    <cellStyle name="Comma [0]" xfId="6" builtinId="6" hidden="1" customBuiltin="1"/>
    <cellStyle name="Currency" xfId="7" builtinId="4" hidden="1" customBuiltin="1"/>
    <cellStyle name="Currency [0]" xfId="8" builtinId="7" hidden="1" customBuiltin="1"/>
    <cellStyle name="DateLong" xfId="2"/>
    <cellStyle name="DateShort" xfId="3"/>
    <cellStyle name="Explanatory Text" xfId="24" builtinId="53" customBuiltin="1"/>
    <cellStyle name="Factor" xfId="4"/>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50" builtinId="8" customBuiltin="1"/>
    <cellStyle name="Input" xfId="17" builtinId="20" customBuiltin="1"/>
    <cellStyle name="Linked Cell" xfId="20" builtinId="24" customBuiltin="1"/>
    <cellStyle name="Neutral" xfId="16" builtinId="28" customBuiltin="1"/>
    <cellStyle name="Normal" xfId="0" builtinId="0" customBuiltin="1"/>
    <cellStyle name="Normal 2" xfId="54"/>
    <cellStyle name="Normal 3" xfId="55"/>
    <cellStyle name="Normal 4" xfId="53"/>
    <cellStyle name="Note" xfId="23" builtinId="10" customBuiltin="1"/>
    <cellStyle name="Output" xfId="18" builtinId="21" customBuiltin="1"/>
    <cellStyle name="Percent" xfId="5" builtinId="5" customBuiltin="1"/>
    <cellStyle name="Title" xfId="9" builtinId="15" customBuiltin="1"/>
    <cellStyle name="Total" xfId="25" builtinId="25" customBuiltin="1"/>
    <cellStyle name="Warning Text" xfId="22" builtinId="11" customBuiltin="1"/>
    <cellStyle name="Year" xfId="51"/>
  </cellStyles>
  <dxfs count="34">
    <dxf>
      <fill>
        <patternFill>
          <bgColor indexed="47"/>
        </patternFill>
      </fill>
    </dxf>
    <dxf>
      <fill>
        <patternFill>
          <bgColor indexed="44"/>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10"/>
        </patternFill>
      </fill>
    </dxf>
    <dxf>
      <fill>
        <patternFill>
          <bgColor indexed="10"/>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s>
  <tableStyles count="0" defaultTableStyle="TableStyleMedium2" defaultPivotStyle="PivotStyleLight16"/>
  <colors>
    <mruColors>
      <color rgb="FFFFFF00"/>
      <color rgb="FF99CCFF"/>
      <color rgb="FFCCFFFF"/>
      <color rgb="FFC0C0C0"/>
      <color rgb="FF99FF66"/>
      <color rgb="FFFFCC00"/>
      <color rgb="FFFF9900"/>
      <color rgb="FFFFCCFF"/>
      <color rgb="FF99E1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511469</xdr:colOff>
      <xdr:row>2</xdr:row>
      <xdr:rowOff>226213</xdr:rowOff>
    </xdr:from>
    <xdr:to>
      <xdr:col>6</xdr:col>
      <xdr:colOff>3131336</xdr:colOff>
      <xdr:row>6</xdr:row>
      <xdr:rowOff>95247</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29789" y="652933"/>
          <a:ext cx="2619867" cy="783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326232</xdr:colOff>
      <xdr:row>20</xdr:row>
      <xdr:rowOff>59532</xdr:rowOff>
    </xdr:from>
    <xdr:to>
      <xdr:col>11</xdr:col>
      <xdr:colOff>2040732</xdr:colOff>
      <xdr:row>22</xdr:row>
      <xdr:rowOff>88107</xdr:rowOff>
    </xdr:to>
    <xdr:sp macro="" textlink="">
      <xdr:nvSpPr>
        <xdr:cNvPr id="3" name="AutoShape 14">
          <a:extLst>
            <a:ext uri="{FF2B5EF4-FFF2-40B4-BE49-F238E27FC236}">
              <a16:creationId xmlns:a16="http://schemas.microsoft.com/office/drawing/2014/main" xmlns="" id="{00000000-0008-0000-0200-000003000000}"/>
            </a:ext>
          </a:extLst>
        </xdr:cNvPr>
        <xdr:cNvSpPr>
          <a:spLocks noChangeArrowheads="1"/>
        </xdr:cNvSpPr>
      </xdr:nvSpPr>
      <xdr:spPr bwMode="auto">
        <a:xfrm>
          <a:off x="4069557" y="3631407"/>
          <a:ext cx="1714500" cy="35242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11</xdr:col>
      <xdr:colOff>69057</xdr:colOff>
      <xdr:row>14</xdr:row>
      <xdr:rowOff>88107</xdr:rowOff>
    </xdr:from>
    <xdr:to>
      <xdr:col>11</xdr:col>
      <xdr:colOff>1983582</xdr:colOff>
      <xdr:row>16</xdr:row>
      <xdr:rowOff>116682</xdr:rowOff>
    </xdr:to>
    <xdr:sp macro="" textlink="">
      <xdr:nvSpPr>
        <xdr:cNvPr id="4" name="AutoShape 15">
          <a:extLst>
            <a:ext uri="{FF2B5EF4-FFF2-40B4-BE49-F238E27FC236}">
              <a16:creationId xmlns:a16="http://schemas.microsoft.com/office/drawing/2014/main" xmlns="" id="{00000000-0008-0000-0200-000004000000}"/>
            </a:ext>
          </a:extLst>
        </xdr:cNvPr>
        <xdr:cNvSpPr>
          <a:spLocks noChangeArrowheads="1"/>
        </xdr:cNvSpPr>
      </xdr:nvSpPr>
      <xdr:spPr bwMode="auto">
        <a:xfrm rot="10800000">
          <a:off x="3812382" y="2650332"/>
          <a:ext cx="1914525" cy="35242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40482</xdr:colOff>
      <xdr:row>17</xdr:row>
      <xdr:rowOff>116682</xdr:rowOff>
    </xdr:from>
    <xdr:to>
      <xdr:col>10</xdr:col>
      <xdr:colOff>107157</xdr:colOff>
      <xdr:row>19</xdr:row>
      <xdr:rowOff>50007</xdr:rowOff>
    </xdr:to>
    <xdr:sp macro="" textlink="">
      <xdr:nvSpPr>
        <xdr:cNvPr id="5" name="AutoShape 16">
          <a:extLst>
            <a:ext uri="{FF2B5EF4-FFF2-40B4-BE49-F238E27FC236}">
              <a16:creationId xmlns:a16="http://schemas.microsoft.com/office/drawing/2014/main" xmlns="" id="{00000000-0008-0000-0200-000005000000}"/>
            </a:ext>
          </a:extLst>
        </xdr:cNvPr>
        <xdr:cNvSpPr>
          <a:spLocks noChangeArrowheads="1"/>
        </xdr:cNvSpPr>
      </xdr:nvSpPr>
      <xdr:spPr bwMode="auto">
        <a:xfrm rot="10800000">
          <a:off x="3107532" y="3174207"/>
          <a:ext cx="561975" cy="285750"/>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15</xdr:col>
      <xdr:colOff>869157</xdr:colOff>
      <xdr:row>9</xdr:row>
      <xdr:rowOff>116682</xdr:rowOff>
    </xdr:from>
    <xdr:to>
      <xdr:col>15</xdr:col>
      <xdr:colOff>1116807</xdr:colOff>
      <xdr:row>16</xdr:row>
      <xdr:rowOff>97632</xdr:rowOff>
    </xdr:to>
    <xdr:sp macro="" textlink="">
      <xdr:nvSpPr>
        <xdr:cNvPr id="6" name="AutoShape 27">
          <a:extLst>
            <a:ext uri="{FF2B5EF4-FFF2-40B4-BE49-F238E27FC236}">
              <a16:creationId xmlns:a16="http://schemas.microsoft.com/office/drawing/2014/main" xmlns="" id="{00000000-0008-0000-0200-000006000000}"/>
            </a:ext>
          </a:extLst>
        </xdr:cNvPr>
        <xdr:cNvSpPr>
          <a:spLocks noChangeArrowheads="1"/>
        </xdr:cNvSpPr>
      </xdr:nvSpPr>
      <xdr:spPr bwMode="auto">
        <a:xfrm rot="5400000">
          <a:off x="7065169" y="2283620"/>
          <a:ext cx="1152525"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xmlns="" id="{00000000-0008-0000-0200-000007000000}"/>
            </a:ext>
          </a:extLst>
        </xdr:cNvPr>
        <xdr:cNvSpPr>
          <a:spLocks noChangeArrowheads="1"/>
        </xdr:cNvSpPr>
      </xdr:nvSpPr>
      <xdr:spPr bwMode="auto">
        <a:xfrm rot="-5400000">
          <a:off x="1418035" y="2256235"/>
          <a:ext cx="1152525"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40482</xdr:colOff>
      <xdr:row>17</xdr:row>
      <xdr:rowOff>116682</xdr:rowOff>
    </xdr:from>
    <xdr:to>
      <xdr:col>14</xdr:col>
      <xdr:colOff>0</xdr:colOff>
      <xdr:row>19</xdr:row>
      <xdr:rowOff>50007</xdr:rowOff>
    </xdr:to>
    <xdr:sp macro="" textlink="">
      <xdr:nvSpPr>
        <xdr:cNvPr id="8" name="AutoShape 39">
          <a:extLst>
            <a:ext uri="{FF2B5EF4-FFF2-40B4-BE49-F238E27FC236}">
              <a16:creationId xmlns:a16="http://schemas.microsoft.com/office/drawing/2014/main" xmlns="" id="{00000000-0008-0000-0200-000008000000}"/>
            </a:ext>
          </a:extLst>
        </xdr:cNvPr>
        <xdr:cNvSpPr>
          <a:spLocks noChangeArrowheads="1"/>
        </xdr:cNvSpPr>
      </xdr:nvSpPr>
      <xdr:spPr bwMode="auto">
        <a:xfrm rot="10800000">
          <a:off x="5831682" y="3174207"/>
          <a:ext cx="809625" cy="285750"/>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0</xdr:colOff>
      <xdr:row>34</xdr:row>
      <xdr:rowOff>154778</xdr:rowOff>
    </xdr:from>
    <xdr:to>
      <xdr:col>10</xdr:col>
      <xdr:colOff>0</xdr:colOff>
      <xdr:row>35</xdr:row>
      <xdr:rowOff>142871</xdr:rowOff>
    </xdr:to>
    <xdr:sp macro="" textlink="">
      <xdr:nvSpPr>
        <xdr:cNvPr id="16" name="AutoShape 38">
          <a:extLst>
            <a:ext uri="{FF2B5EF4-FFF2-40B4-BE49-F238E27FC236}">
              <a16:creationId xmlns:a16="http://schemas.microsoft.com/office/drawing/2014/main" xmlns="" id="{00000000-0008-0000-0200-000010000000}"/>
            </a:ext>
          </a:extLst>
        </xdr:cNvPr>
        <xdr:cNvSpPr>
          <a:spLocks noChangeArrowheads="1"/>
        </xdr:cNvSpPr>
      </xdr:nvSpPr>
      <xdr:spPr bwMode="auto">
        <a:xfrm rot="10800000">
          <a:off x="3248025" y="6184103"/>
          <a:ext cx="314325" cy="15954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9</xdr:col>
      <xdr:colOff>0</xdr:colOff>
      <xdr:row>35</xdr:row>
      <xdr:rowOff>-1</xdr:rowOff>
    </xdr:from>
    <xdr:to>
      <xdr:col>10</xdr:col>
      <xdr:colOff>0</xdr:colOff>
      <xdr:row>35</xdr:row>
      <xdr:rowOff>154780</xdr:rowOff>
    </xdr:to>
    <xdr:sp macro="" textlink="">
      <xdr:nvSpPr>
        <xdr:cNvPr id="18" name="AutoShape 38">
          <a:extLst>
            <a:ext uri="{FF2B5EF4-FFF2-40B4-BE49-F238E27FC236}">
              <a16:creationId xmlns:a16="http://schemas.microsoft.com/office/drawing/2014/main" xmlns="" id="{00000000-0008-0000-0200-000012000000}"/>
            </a:ext>
          </a:extLst>
        </xdr:cNvPr>
        <xdr:cNvSpPr>
          <a:spLocks noChangeArrowheads="1"/>
        </xdr:cNvSpPr>
      </xdr:nvSpPr>
      <xdr:spPr bwMode="auto">
        <a:xfrm rot="10800000">
          <a:off x="5941219" y="6143624"/>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23812</xdr:colOff>
      <xdr:row>35</xdr:row>
      <xdr:rowOff>0</xdr:rowOff>
    </xdr:from>
    <xdr:to>
      <xdr:col>14</xdr:col>
      <xdr:colOff>0</xdr:colOff>
      <xdr:row>35</xdr:row>
      <xdr:rowOff>154781</xdr:rowOff>
    </xdr:to>
    <xdr:sp macro="" textlink="">
      <xdr:nvSpPr>
        <xdr:cNvPr id="10" name="AutoShape 38">
          <a:extLst>
            <a:ext uri="{FF2B5EF4-FFF2-40B4-BE49-F238E27FC236}">
              <a16:creationId xmlns:a16="http://schemas.microsoft.com/office/drawing/2014/main" xmlns="" id="{00000000-0008-0000-0200-00000A000000}"/>
            </a:ext>
          </a:extLst>
        </xdr:cNvPr>
        <xdr:cNvSpPr>
          <a:spLocks noChangeArrowheads="1"/>
        </xdr:cNvSpPr>
      </xdr:nvSpPr>
      <xdr:spPr bwMode="auto">
        <a:xfrm rot="10800000">
          <a:off x="5965031" y="6143625"/>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19@ofwat.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javascript:AppendPopup(this,'785243203_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664"/>
  </sheetPr>
  <dimension ref="A1:AJ52"/>
  <sheetViews>
    <sheetView showGridLines="0" showRuler="0" zoomScale="80" zoomScaleNormal="80" workbookViewId="0"/>
  </sheetViews>
  <sheetFormatPr defaultColWidth="0" defaultRowHeight="12.75" customHeight="1" zeroHeight="1" x14ac:dyDescent="0.2"/>
  <cols>
    <col min="1" max="2" width="1.28515625" style="368" customWidth="1"/>
    <col min="3" max="3" width="32.7109375" style="369" customWidth="1"/>
    <col min="4" max="4" width="15.7109375" style="368" customWidth="1"/>
    <col min="5" max="5" width="35.7109375" style="368" customWidth="1"/>
    <col min="6" max="7" width="50.7109375" style="368" customWidth="1"/>
    <col min="8" max="9" width="1.28515625" style="368" customWidth="1"/>
    <col min="10" max="16384" width="9.140625" style="370" hidden="1"/>
  </cols>
  <sheetData>
    <row r="1" spans="1:36" s="347" customFormat="1" ht="30.75" thickBot="1" x14ac:dyDescent="0.25">
      <c r="A1" s="345" t="str">
        <f ca="1" xml:space="preserve"> RIGHT(CELL("filename", $A$1), LEN(CELL("filename", $A$1)) - SEARCH("]", CELL("filename", $A$1)))</f>
        <v>Cover</v>
      </c>
      <c r="B1" s="345"/>
      <c r="C1" s="346"/>
      <c r="D1" s="345"/>
      <c r="E1" s="345"/>
      <c r="F1" s="345"/>
      <c r="G1" s="345"/>
      <c r="H1" s="345"/>
      <c r="I1" s="345"/>
    </row>
    <row r="2" spans="1:36" s="351" customFormat="1" ht="5.0999999999999996" customHeight="1" x14ac:dyDescent="0.2">
      <c r="A2" s="348"/>
      <c r="B2" s="348"/>
      <c r="C2" s="349"/>
      <c r="D2" s="348"/>
      <c r="E2" s="348"/>
      <c r="F2" s="348"/>
      <c r="G2" s="350"/>
      <c r="H2" s="350"/>
      <c r="I2" s="350"/>
    </row>
    <row r="3" spans="1:36" s="355" customFormat="1" ht="18" customHeight="1" x14ac:dyDescent="0.2">
      <c r="A3" s="352"/>
      <c r="B3" s="352"/>
      <c r="C3" s="353" t="s">
        <v>0</v>
      </c>
      <c r="D3" s="354" t="s">
        <v>1</v>
      </c>
      <c r="E3" s="352"/>
      <c r="F3" s="352"/>
    </row>
    <row r="4" spans="1:36" s="351" customFormat="1" ht="18" customHeight="1" x14ac:dyDescent="0.2">
      <c r="A4" s="354"/>
      <c r="B4" s="354"/>
      <c r="C4" s="353" t="s">
        <v>2</v>
      </c>
      <c r="D4" s="354" t="s">
        <v>421</v>
      </c>
      <c r="E4" s="354"/>
      <c r="F4" s="354"/>
    </row>
    <row r="5" spans="1:36" s="351" customFormat="1" ht="18" customHeight="1" x14ac:dyDescent="0.2">
      <c r="A5" s="354"/>
      <c r="B5" s="354"/>
      <c r="C5" s="353" t="s">
        <v>3</v>
      </c>
      <c r="D5" s="371" t="str">
        <f xml:space="preserve"> "PR19 RCV adjustments feeder model " &amp; D4 &amp; ".xlsm"</f>
        <v>PR19 RCV adjustments feeder model 01r - June 2018 update.xlsm</v>
      </c>
      <c r="E5" s="354"/>
      <c r="F5" s="354"/>
    </row>
    <row r="6" spans="1:36" s="351" customFormat="1" ht="18" customHeight="1" x14ac:dyDescent="0.2">
      <c r="A6" s="354"/>
      <c r="B6" s="354"/>
      <c r="C6" s="353" t="s">
        <v>4</v>
      </c>
      <c r="D6" s="496">
        <v>43271</v>
      </c>
      <c r="E6" s="354"/>
      <c r="F6" s="354"/>
    </row>
    <row r="7" spans="1:36" s="351" customFormat="1" ht="18" customHeight="1" x14ac:dyDescent="0.2">
      <c r="A7" s="354"/>
      <c r="B7" s="354"/>
      <c r="C7" s="353" t="s">
        <v>5</v>
      </c>
      <c r="D7" s="354" t="s">
        <v>6</v>
      </c>
      <c r="E7" s="354"/>
      <c r="F7" s="354"/>
    </row>
    <row r="8" spans="1:36" s="351" customFormat="1" ht="18" customHeight="1" x14ac:dyDescent="0.2">
      <c r="A8" s="354"/>
      <c r="B8" s="354"/>
      <c r="C8" s="353" t="s">
        <v>7</v>
      </c>
      <c r="D8" s="516" t="s">
        <v>409</v>
      </c>
      <c r="E8" s="516"/>
      <c r="F8" s="354"/>
    </row>
    <row r="9" spans="1:36" s="351" customFormat="1" ht="5.0999999999999996" customHeight="1" x14ac:dyDescent="0.2">
      <c r="A9" s="356"/>
      <c r="B9" s="356"/>
      <c r="C9" s="357"/>
      <c r="D9" s="356"/>
      <c r="E9" s="356"/>
      <c r="F9" s="356"/>
      <c r="G9" s="356"/>
      <c r="H9" s="356"/>
      <c r="I9" s="356"/>
    </row>
    <row r="10" spans="1:36" s="360" customFormat="1" ht="5.0999999999999996" customHeight="1" x14ac:dyDescent="0.2">
      <c r="A10" s="358"/>
      <c r="B10" s="358"/>
      <c r="C10" s="359"/>
      <c r="D10" s="358"/>
      <c r="E10" s="358"/>
      <c r="F10" s="358"/>
      <c r="G10" s="358"/>
      <c r="H10" s="358"/>
      <c r="I10" s="358"/>
    </row>
    <row r="11" spans="1:36" s="360" customFormat="1" ht="18" customHeight="1" x14ac:dyDescent="0.2">
      <c r="A11" s="358"/>
      <c r="B11" s="358"/>
      <c r="C11" s="359" t="s">
        <v>8</v>
      </c>
      <c r="D11" s="361" t="s">
        <v>9</v>
      </c>
      <c r="E11" s="361"/>
      <c r="F11" s="361"/>
      <c r="G11" s="361"/>
      <c r="H11" s="361"/>
      <c r="I11" s="361"/>
    </row>
    <row r="12" spans="1:36" s="360" customFormat="1" ht="18" customHeight="1" x14ac:dyDescent="0.2">
      <c r="A12" s="358"/>
      <c r="B12" s="358"/>
      <c r="C12" s="359"/>
      <c r="D12" s="361" t="s">
        <v>10</v>
      </c>
      <c r="E12" s="361"/>
      <c r="F12" s="361"/>
      <c r="G12" s="361"/>
      <c r="H12" s="361"/>
      <c r="I12" s="361"/>
    </row>
    <row r="13" spans="1:36" s="360" customFormat="1" ht="12.75" customHeight="1" x14ac:dyDescent="0.2">
      <c r="A13" s="358"/>
      <c r="B13" s="358"/>
      <c r="C13" s="359"/>
      <c r="D13" s="361"/>
      <c r="E13" s="361"/>
      <c r="F13" s="361"/>
      <c r="G13" s="361"/>
      <c r="H13" s="361"/>
      <c r="I13" s="361"/>
    </row>
    <row r="14" spans="1:36" s="360" customFormat="1" ht="18" customHeight="1" x14ac:dyDescent="0.2">
      <c r="A14" s="358"/>
      <c r="B14" s="358"/>
      <c r="C14" s="359" t="s">
        <v>11</v>
      </c>
      <c r="D14" s="361" t="s">
        <v>12</v>
      </c>
      <c r="E14" s="362"/>
      <c r="F14" s="362"/>
      <c r="G14" s="362"/>
      <c r="H14" s="362"/>
      <c r="I14" s="362"/>
    </row>
    <row r="15" spans="1:36" s="360" customFormat="1" ht="5.0999999999999996" customHeight="1" x14ac:dyDescent="0.2">
      <c r="A15" s="358"/>
      <c r="B15" s="358"/>
      <c r="C15" s="359"/>
      <c r="D15" s="362"/>
      <c r="E15" s="362"/>
      <c r="F15" s="362"/>
      <c r="G15" s="362"/>
      <c r="H15" s="362"/>
      <c r="I15" s="362"/>
    </row>
    <row r="16" spans="1:36" s="360" customFormat="1" ht="16.350000000000001" customHeight="1" x14ac:dyDescent="0.2">
      <c r="A16" s="358"/>
      <c r="B16" s="358"/>
      <c r="C16" s="359" t="s">
        <v>13</v>
      </c>
      <c r="D16" s="361" t="s">
        <v>14</v>
      </c>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row>
    <row r="17" spans="1:36" s="360" customFormat="1" ht="18" customHeight="1" x14ac:dyDescent="0.2">
      <c r="A17" s="358"/>
      <c r="B17" s="358"/>
      <c r="C17" s="359"/>
      <c r="D17" s="363" t="s">
        <v>409</v>
      </c>
      <c r="E17" s="361"/>
      <c r="F17" s="361"/>
      <c r="G17" s="361"/>
      <c r="H17" s="361"/>
      <c r="I17" s="361"/>
    </row>
    <row r="18" spans="1:36" s="360" customFormat="1" ht="12.75" customHeight="1" x14ac:dyDescent="0.2">
      <c r="A18" s="358"/>
      <c r="B18" s="358"/>
      <c r="C18" s="359"/>
      <c r="D18" s="361"/>
      <c r="E18" s="361"/>
      <c r="F18" s="361"/>
      <c r="G18" s="361"/>
      <c r="H18" s="361"/>
      <c r="I18" s="361"/>
    </row>
    <row r="19" spans="1:36" s="360" customFormat="1" ht="5.0999999999999996" customHeight="1" x14ac:dyDescent="0.2">
      <c r="A19" s="358"/>
      <c r="B19" s="358"/>
      <c r="C19" s="359"/>
      <c r="D19" s="358"/>
      <c r="E19" s="358"/>
      <c r="F19" s="358"/>
      <c r="G19" s="358"/>
      <c r="H19" s="358"/>
      <c r="I19" s="358"/>
    </row>
    <row r="20" spans="1:36" s="367" customFormat="1" ht="12.75" customHeight="1" x14ac:dyDescent="0.2">
      <c r="A20" s="364" t="s">
        <v>15</v>
      </c>
      <c r="B20" s="365"/>
      <c r="C20" s="366"/>
      <c r="D20" s="365"/>
      <c r="E20" s="365"/>
      <c r="F20" s="365"/>
      <c r="G20" s="365"/>
      <c r="H20" s="365"/>
      <c r="I20" s="365"/>
    </row>
    <row r="21" spans="1:36" ht="12.75" hidden="1" customHeight="1" x14ac:dyDescent="0.2"/>
    <row r="22" spans="1:36" ht="12.75" hidden="1" customHeight="1" x14ac:dyDescent="0.2"/>
    <row r="23" spans="1:36" ht="12.75" hidden="1" customHeight="1" x14ac:dyDescent="0.2"/>
    <row r="24" spans="1:36" ht="12.75" hidden="1" customHeight="1" x14ac:dyDescent="0.2"/>
    <row r="25" spans="1:36" ht="12.75" hidden="1" customHeight="1" x14ac:dyDescent="0.2"/>
    <row r="26" spans="1:36" ht="12.75" hidden="1" customHeight="1" x14ac:dyDescent="0.2"/>
    <row r="27" spans="1:36" ht="12.75" hidden="1" customHeight="1" x14ac:dyDescent="0.2"/>
    <row r="28" spans="1:36" ht="12.75" hidden="1" customHeight="1" x14ac:dyDescent="0.2"/>
    <row r="29" spans="1:36" ht="12.75" hidden="1" customHeight="1" x14ac:dyDescent="0.2"/>
    <row r="30" spans="1:36" ht="12.75" hidden="1" customHeight="1" x14ac:dyDescent="0.2"/>
    <row r="31" spans="1:36" s="368" customFormat="1" ht="12.75" hidden="1" customHeight="1" x14ac:dyDescent="0.2">
      <c r="C31" s="369"/>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row>
    <row r="32" spans="1:36" s="368" customFormat="1" ht="12.75" hidden="1" customHeight="1" x14ac:dyDescent="0.2">
      <c r="C32" s="369"/>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row>
    <row r="33" spans="3:36" s="368" customFormat="1" ht="12.75" hidden="1" customHeight="1" x14ac:dyDescent="0.2">
      <c r="C33" s="369"/>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row>
    <row r="34" spans="3:36" s="368" customFormat="1" ht="12.75" customHeight="1" x14ac:dyDescent="0.2">
      <c r="C34" s="369"/>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row>
    <row r="35" spans="3:36" ht="12.75" customHeight="1" x14ac:dyDescent="0.2"/>
    <row r="36" spans="3:36" ht="12.75" customHeight="1" x14ac:dyDescent="0.2"/>
    <row r="37" spans="3:36" ht="12.75" customHeight="1" x14ac:dyDescent="0.2"/>
    <row r="38" spans="3:36" ht="12.75" customHeight="1" x14ac:dyDescent="0.2"/>
    <row r="39" spans="3:36" ht="12.75" customHeight="1" x14ac:dyDescent="0.2"/>
    <row r="40" spans="3:36" ht="12.75" customHeight="1" x14ac:dyDescent="0.2"/>
    <row r="41" spans="3:36" ht="12.75" customHeight="1" x14ac:dyDescent="0.2"/>
    <row r="42" spans="3:36" ht="12.75" customHeight="1" x14ac:dyDescent="0.2"/>
    <row r="43" spans="3:36" ht="12.75" customHeight="1" x14ac:dyDescent="0.2"/>
    <row r="44" spans="3:36" ht="12.75" customHeight="1" x14ac:dyDescent="0.2"/>
    <row r="45" spans="3:36" ht="12.75" customHeight="1" x14ac:dyDescent="0.2"/>
    <row r="46" spans="3:36" ht="12.75" customHeight="1" x14ac:dyDescent="0.2"/>
    <row r="47" spans="3:36" ht="12.75" customHeight="1" x14ac:dyDescent="0.2"/>
    <row r="48" spans="3:36" ht="12.75" customHeight="1" x14ac:dyDescent="0.2"/>
    <row r="49" ht="12.75" customHeight="1" x14ac:dyDescent="0.2"/>
    <row r="50" ht="12.75" customHeight="1" x14ac:dyDescent="0.2"/>
    <row r="51" ht="12.75" customHeight="1" x14ac:dyDescent="0.2"/>
    <row r="52" ht="12.75" customHeight="1" x14ac:dyDescent="0.2"/>
  </sheetData>
  <mergeCells count="1">
    <mergeCell ref="D8:E8"/>
  </mergeCells>
  <hyperlinks>
    <hyperlink ref="D17" r:id="rId1"/>
  </hyperlinks>
  <printOptions headings="1"/>
  <pageMargins left="0.74803149606299213" right="0.74803149606299213" top="0.98425196850393704" bottom="0.98425196850393704" header="0.51181102362204722" footer="0.51181102362204722"/>
  <pageSetup paperSize="9" scale="55" orientation="landscape" blackAndWhite="1" r:id="rId2"/>
  <headerFooter alignWithMargins="0">
    <oddHeader>&amp;CSheet:&amp;A</oddHeader>
    <oddFooter>&amp;L&amp;F ( Printed on &amp;D at &amp;T )&amp;RPage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C13"/>
  <sheetViews>
    <sheetView showGridLines="0" zoomScale="80" zoomScaleNormal="80" workbookViewId="0">
      <pane xSplit="1" ySplit="3" topLeftCell="B4" activePane="bottomRight" state="frozen"/>
      <selection activeCell="D17" sqref="D17"/>
      <selection pane="topRight" activeCell="D17" sqref="D17"/>
      <selection pane="bottomLeft" activeCell="D17" sqref="D17"/>
      <selection pane="bottomRight"/>
    </sheetView>
  </sheetViews>
  <sheetFormatPr defaultColWidth="0" defaultRowHeight="12.75" x14ac:dyDescent="0.2"/>
  <cols>
    <col min="1" max="2" width="9.140625" style="376" customWidth="1"/>
    <col min="3" max="4" width="50.7109375" style="385" customWidth="1"/>
    <col min="5" max="5" width="15.85546875" style="385" bestFit="1" customWidth="1"/>
    <col min="6" max="6" width="14.7109375" style="385" customWidth="1"/>
    <col min="7" max="7" width="0" style="376" hidden="1" customWidth="1"/>
    <col min="8" max="16383" width="9.140625" style="376" hidden="1"/>
    <col min="16384" max="16384" width="9" style="376" hidden="1" customWidth="1"/>
  </cols>
  <sheetData>
    <row r="1" spans="1:6" s="373" customFormat="1" ht="33.75" x14ac:dyDescent="0.2">
      <c r="A1" s="373" t="s">
        <v>16</v>
      </c>
    </row>
    <row r="2" spans="1:6" x14ac:dyDescent="0.2">
      <c r="A2" s="374"/>
      <c r="B2" s="374"/>
      <c r="C2" s="375"/>
      <c r="D2" s="375"/>
      <c r="E2" s="375"/>
      <c r="F2" s="375"/>
    </row>
    <row r="3" spans="1:6" ht="15.75" x14ac:dyDescent="0.2">
      <c r="A3" s="374"/>
      <c r="B3" s="377" t="s">
        <v>17</v>
      </c>
      <c r="C3" s="377" t="s">
        <v>18</v>
      </c>
      <c r="D3" s="377" t="s">
        <v>19</v>
      </c>
      <c r="E3" s="377" t="s">
        <v>20</v>
      </c>
      <c r="F3" s="377" t="s">
        <v>21</v>
      </c>
    </row>
    <row r="4" spans="1:6" x14ac:dyDescent="0.2">
      <c r="A4" s="374"/>
      <c r="B4" s="374"/>
      <c r="C4" s="375"/>
      <c r="D4" s="471"/>
      <c r="E4" s="375"/>
      <c r="F4" s="375"/>
    </row>
    <row r="5" spans="1:6" ht="51" x14ac:dyDescent="0.2">
      <c r="A5" s="472">
        <v>43070</v>
      </c>
      <c r="B5" s="378">
        <v>1</v>
      </c>
      <c r="C5" s="379" t="s">
        <v>22</v>
      </c>
      <c r="D5" s="379" t="s">
        <v>23</v>
      </c>
      <c r="E5" s="379" t="s">
        <v>24</v>
      </c>
      <c r="F5" s="380">
        <v>102</v>
      </c>
    </row>
    <row r="6" spans="1:6" ht="25.5" x14ac:dyDescent="0.2">
      <c r="A6" s="472">
        <v>43070</v>
      </c>
      <c r="B6" s="381">
        <v>2</v>
      </c>
      <c r="C6" s="382" t="s">
        <v>25</v>
      </c>
      <c r="D6" s="464" t="s">
        <v>26</v>
      </c>
      <c r="E6" s="382" t="s">
        <v>27</v>
      </c>
      <c r="F6" s="383"/>
    </row>
    <row r="7" spans="1:6" ht="25.5" x14ac:dyDescent="0.2">
      <c r="A7" s="472">
        <v>43070</v>
      </c>
      <c r="B7" s="381">
        <v>3</v>
      </c>
      <c r="C7" s="382" t="s">
        <v>28</v>
      </c>
      <c r="D7" s="382" t="s">
        <v>29</v>
      </c>
      <c r="E7" s="382" t="s">
        <v>24</v>
      </c>
      <c r="F7" s="384">
        <v>105</v>
      </c>
    </row>
    <row r="8" spans="1:6" ht="25.5" x14ac:dyDescent="0.2">
      <c r="A8" s="472">
        <v>43070</v>
      </c>
      <c r="B8" s="381">
        <v>4</v>
      </c>
      <c r="C8" s="382" t="s">
        <v>28</v>
      </c>
      <c r="D8" s="382" t="s">
        <v>30</v>
      </c>
      <c r="E8" s="382" t="s">
        <v>27</v>
      </c>
      <c r="F8" s="384"/>
    </row>
    <row r="9" spans="1:6" ht="38.25" x14ac:dyDescent="0.2">
      <c r="A9" s="472">
        <v>43252</v>
      </c>
      <c r="B9" s="477">
        <v>5</v>
      </c>
      <c r="C9" s="478" t="s">
        <v>366</v>
      </c>
      <c r="D9" s="478" t="s">
        <v>365</v>
      </c>
      <c r="E9" s="478" t="s">
        <v>415</v>
      </c>
      <c r="F9" s="479"/>
    </row>
    <row r="10" spans="1:6" ht="84" customHeight="1" x14ac:dyDescent="0.2">
      <c r="A10" s="472">
        <v>43252</v>
      </c>
      <c r="B10" s="433">
        <v>6</v>
      </c>
      <c r="C10" s="434" t="s">
        <v>374</v>
      </c>
      <c r="D10" s="434" t="s">
        <v>373</v>
      </c>
      <c r="E10" s="434" t="s">
        <v>416</v>
      </c>
      <c r="F10" s="435"/>
    </row>
    <row r="11" spans="1:6" ht="38.25" x14ac:dyDescent="0.2">
      <c r="A11" s="472">
        <v>43252</v>
      </c>
      <c r="B11" s="503">
        <v>7</v>
      </c>
      <c r="C11" s="504" t="s">
        <v>422</v>
      </c>
      <c r="D11" s="504" t="s">
        <v>414</v>
      </c>
      <c r="E11" s="504" t="s">
        <v>415</v>
      </c>
      <c r="F11" s="505"/>
    </row>
    <row r="12" spans="1:6" x14ac:dyDescent="0.2">
      <c r="A12" s="499">
        <v>43252</v>
      </c>
      <c r="B12" s="500">
        <v>8</v>
      </c>
      <c r="C12" s="501" t="s">
        <v>412</v>
      </c>
      <c r="D12" s="501" t="s">
        <v>410</v>
      </c>
      <c r="E12" s="501" t="s">
        <v>411</v>
      </c>
      <c r="F12" s="502"/>
    </row>
    <row r="13" spans="1:6" x14ac:dyDescent="0.2">
      <c r="A13" s="374"/>
      <c r="B13" s="374"/>
      <c r="C13" s="375"/>
      <c r="D13" s="375"/>
      <c r="E13" s="375"/>
      <c r="F13" s="375"/>
    </row>
  </sheetData>
  <printOptions headings="1"/>
  <pageMargins left="0.74803149606299213" right="0.74803149606299213" top="0.98425196850393704" bottom="0.98425196850393704" header="0.51181102362204722" footer="0.51181102362204722"/>
  <pageSetup paperSize="9" scale="55" orientation="landscape" blackAndWhite="1" r:id="rId1"/>
  <headerFooter alignWithMargins="0">
    <oddHeader>&amp;CSheet:&amp;A</oddHeader>
    <oddFooter>&amp;L&amp;F ( Printed on &amp;D at &amp;T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121"/>
  <sheetViews>
    <sheetView showGridLines="0" defaultGridColor="0" colorId="22" zoomScale="80" zoomScaleNormal="80" workbookViewId="0">
      <pane ySplit="1" topLeftCell="A2" activePane="bottomLeft" state="frozen"/>
      <selection activeCell="D17" sqref="D17"/>
      <selection pane="bottomLeft"/>
    </sheetView>
  </sheetViews>
  <sheetFormatPr defaultColWidth="0" defaultRowHeight="12.75" x14ac:dyDescent="0.2"/>
  <cols>
    <col min="1" max="1" width="1.28515625" style="100" customWidth="1"/>
    <col min="2" max="4" width="1.28515625" style="80" customWidth="1"/>
    <col min="5" max="5" width="2.7109375" style="80" customWidth="1"/>
    <col min="6" max="6" width="4.7109375" style="80" customWidth="1"/>
    <col min="7" max="7" width="2.7109375" style="80" customWidth="1"/>
    <col min="8" max="8" width="30.7109375" style="144" customWidth="1"/>
    <col min="9" max="9" width="2.7109375" style="80" customWidth="1"/>
    <col min="10" max="10" width="4.7109375" style="80" customWidth="1"/>
    <col min="11" max="11" width="2.7109375" style="80" customWidth="1"/>
    <col min="12" max="12" width="30.7109375" style="80" customWidth="1"/>
    <col min="13" max="13" width="2.7109375" style="80" customWidth="1"/>
    <col min="14" max="14" width="4.7109375" style="80" customWidth="1"/>
    <col min="15" max="15" width="2.7109375" style="213" customWidth="1"/>
    <col min="16" max="16" width="30.7109375" style="80" customWidth="1"/>
    <col min="17" max="19" width="2.7109375" style="80" customWidth="1"/>
    <col min="20" max="20" width="4.7109375" style="80" customWidth="1"/>
    <col min="21" max="21" width="2.7109375" style="80" customWidth="1"/>
    <col min="22" max="22" width="30.7109375" style="80" customWidth="1"/>
    <col min="23" max="23" width="2.7109375" style="80" customWidth="1"/>
    <col min="24" max="24" width="4.7109375" style="80" customWidth="1"/>
    <col min="25" max="25" width="2.7109375" style="80" customWidth="1"/>
    <col min="26" max="26" width="4.7109375" style="80" customWidth="1"/>
    <col min="27" max="27" width="5.7109375" style="80" customWidth="1"/>
    <col min="28" max="29" width="2.7109375" style="80" customWidth="1"/>
    <col min="30" max="30" width="30.7109375" style="80" customWidth="1"/>
    <col min="31" max="31" width="2.7109375" style="80" customWidth="1"/>
    <col min="32" max="32" width="5.7109375" style="80" customWidth="1"/>
    <col min="33" max="33" width="2.7109375" style="80" customWidth="1"/>
    <col min="34" max="34" width="30.7109375" style="80" customWidth="1"/>
    <col min="35" max="37" width="2.7109375" style="80" customWidth="1"/>
    <col min="38" max="41" width="1.28515625" style="80" customWidth="1"/>
    <col min="42" max="42" width="2.7109375" style="80" customWidth="1"/>
    <col min="43" max="45" width="0" hidden="1" customWidth="1"/>
    <col min="46" max="16384" width="9.140625" hidden="1"/>
  </cols>
  <sheetData>
    <row r="1" spans="1:42" ht="26.25" x14ac:dyDescent="0.2">
      <c r="A1" s="78" t="str">
        <f ca="1" xml:space="preserve"> RIGHT(CELL("filename", $A$1), LEN(CELL("filename", $A$1)) - SEARCH("]", CELL("filename", $A$1)))</f>
        <v>Map &amp; Key</v>
      </c>
      <c r="B1" s="78"/>
      <c r="C1" s="78"/>
      <c r="D1" s="78"/>
      <c r="E1" s="78"/>
      <c r="F1" s="78"/>
      <c r="G1" s="78"/>
      <c r="H1" s="79"/>
      <c r="I1" s="213"/>
      <c r="J1" s="213"/>
      <c r="K1" s="213"/>
      <c r="L1" s="213"/>
      <c r="M1" s="213"/>
      <c r="N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row>
    <row r="2" spans="1:42" x14ac:dyDescent="0.2">
      <c r="A2" s="204"/>
      <c r="B2" s="213"/>
      <c r="C2" s="213"/>
      <c r="D2" s="213"/>
      <c r="E2" s="213"/>
      <c r="F2" s="213"/>
      <c r="G2" s="213"/>
      <c r="H2" s="158"/>
      <c r="I2" s="213"/>
      <c r="J2" s="213"/>
      <c r="K2" s="213"/>
      <c r="L2" s="213"/>
      <c r="M2" s="213"/>
      <c r="N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row>
    <row r="3" spans="1:42" ht="12.75" customHeight="1" x14ac:dyDescent="0.2">
      <c r="A3" s="81" t="s">
        <v>31</v>
      </c>
      <c r="B3" s="81"/>
      <c r="C3" s="82"/>
      <c r="D3" s="83"/>
      <c r="E3" s="81"/>
      <c r="F3" s="81"/>
      <c r="G3" s="81"/>
      <c r="H3" s="81"/>
      <c r="I3" s="81"/>
      <c r="J3" s="81"/>
      <c r="K3" s="81"/>
      <c r="L3" s="81"/>
      <c r="M3" s="81"/>
      <c r="N3" s="81"/>
      <c r="O3" s="81"/>
      <c r="P3" s="81"/>
      <c r="Q3" s="81"/>
      <c r="R3" s="81"/>
      <c r="S3" s="81"/>
      <c r="T3" s="81"/>
      <c r="U3" s="81"/>
      <c r="V3" s="82"/>
      <c r="W3" s="81"/>
      <c r="X3" s="81"/>
      <c r="Y3" s="81"/>
      <c r="Z3" s="82"/>
      <c r="AA3" s="82"/>
      <c r="AB3" s="82"/>
      <c r="AC3" s="82"/>
      <c r="AD3" s="82"/>
      <c r="AE3" s="82"/>
      <c r="AF3" s="82"/>
      <c r="AG3" s="82"/>
      <c r="AH3" s="82"/>
      <c r="AI3" s="82"/>
      <c r="AJ3" s="82"/>
      <c r="AK3" s="82"/>
      <c r="AL3" s="82"/>
      <c r="AM3" s="82"/>
      <c r="AN3" s="82"/>
      <c r="AO3" s="82"/>
      <c r="AP3" s="82"/>
    </row>
    <row r="4" spans="1:42" x14ac:dyDescent="0.2">
      <c r="D4" s="466"/>
    </row>
    <row r="5" spans="1:42" ht="15.75" x14ac:dyDescent="0.2">
      <c r="A5" s="84"/>
      <c r="B5" s="85"/>
      <c r="C5" s="85"/>
      <c r="D5" s="85"/>
      <c r="E5" s="85"/>
      <c r="F5" s="169" t="s">
        <v>32</v>
      </c>
      <c r="G5" s="170"/>
      <c r="H5" s="170"/>
      <c r="I5" s="170"/>
      <c r="J5" s="170"/>
      <c r="K5" s="171"/>
      <c r="L5" s="169"/>
      <c r="M5" s="171"/>
      <c r="N5" s="171"/>
      <c r="O5" s="170"/>
      <c r="P5" s="170"/>
      <c r="Q5" s="170"/>
      <c r="R5" s="172"/>
      <c r="S5" s="85"/>
      <c r="T5" s="85"/>
      <c r="U5" s="85"/>
      <c r="V5" s="85"/>
      <c r="W5" s="85"/>
      <c r="X5" s="85"/>
      <c r="Y5" s="85"/>
      <c r="Z5" s="85"/>
      <c r="AA5" s="85"/>
      <c r="AB5" s="85"/>
      <c r="AC5" s="85"/>
      <c r="AD5" s="85"/>
      <c r="AE5" s="85"/>
      <c r="AF5" s="85"/>
      <c r="AG5" s="85"/>
      <c r="AH5" s="85"/>
      <c r="AI5" s="85"/>
      <c r="AJ5" s="85"/>
      <c r="AK5" s="85"/>
      <c r="AL5" s="85"/>
      <c r="AM5" s="85"/>
      <c r="AN5" s="85"/>
      <c r="AO5" s="85"/>
      <c r="AP5" s="85"/>
    </row>
    <row r="6" spans="1:42" ht="13.5" thickBot="1" x14ac:dyDescent="0.25">
      <c r="A6" s="159"/>
      <c r="B6" s="212"/>
      <c r="C6" s="212"/>
      <c r="D6" s="470"/>
      <c r="E6" s="212"/>
      <c r="F6" s="86"/>
      <c r="G6" s="214"/>
      <c r="H6" s="214"/>
      <c r="I6" s="214"/>
      <c r="J6" s="214"/>
      <c r="K6" s="214"/>
      <c r="L6" s="87"/>
      <c r="M6" s="214"/>
      <c r="N6" s="214"/>
      <c r="O6" s="214"/>
      <c r="P6" s="214"/>
      <c r="Q6" s="214"/>
      <c r="R6" s="88"/>
      <c r="S6" s="214"/>
      <c r="T6" s="212"/>
      <c r="U6" s="212"/>
      <c r="V6" s="212"/>
      <c r="W6" s="212"/>
      <c r="X6" s="212"/>
      <c r="Y6" s="212"/>
      <c r="Z6" s="212"/>
      <c r="AA6" s="212"/>
      <c r="AB6" s="212"/>
      <c r="AC6" s="212"/>
      <c r="AD6" s="212"/>
      <c r="AE6" s="212"/>
      <c r="AF6" s="212"/>
      <c r="AG6" s="212"/>
      <c r="AH6" s="212"/>
      <c r="AI6" s="212"/>
      <c r="AJ6" s="212"/>
      <c r="AK6" s="212"/>
      <c r="AL6" s="212"/>
      <c r="AM6" s="212"/>
      <c r="AN6" s="212"/>
      <c r="AO6" s="212"/>
      <c r="AP6" s="212"/>
    </row>
    <row r="7" spans="1:42" x14ac:dyDescent="0.2">
      <c r="A7" s="159"/>
      <c r="B7" s="212"/>
      <c r="C7" s="212"/>
      <c r="D7" s="212"/>
      <c r="E7" s="212"/>
      <c r="F7" s="86"/>
      <c r="G7" s="214"/>
      <c r="H7" s="173"/>
      <c r="I7" s="214"/>
      <c r="J7" s="214"/>
      <c r="K7" s="214"/>
      <c r="L7" s="87"/>
      <c r="M7" s="214"/>
      <c r="N7" s="214"/>
      <c r="O7" s="214"/>
      <c r="P7" s="89"/>
      <c r="Q7" s="214"/>
      <c r="R7" s="88"/>
      <c r="S7" s="214"/>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ht="15" customHeight="1" x14ac:dyDescent="0.2">
      <c r="A8" s="159"/>
      <c r="B8" s="212"/>
      <c r="C8" s="212"/>
      <c r="D8" s="212"/>
      <c r="E8" s="212"/>
      <c r="F8" s="86"/>
      <c r="G8" s="214"/>
      <c r="H8" s="174" t="s">
        <v>33</v>
      </c>
      <c r="I8" s="214"/>
      <c r="J8" s="214"/>
      <c r="K8" s="214"/>
      <c r="L8" s="87"/>
      <c r="M8" s="214"/>
      <c r="N8" s="214"/>
      <c r="O8" s="214"/>
      <c r="P8" s="90" t="s">
        <v>34</v>
      </c>
      <c r="Q8" s="214"/>
      <c r="R8" s="88"/>
      <c r="S8" s="214"/>
      <c r="T8" s="212"/>
      <c r="U8" s="212"/>
      <c r="V8" s="212"/>
      <c r="W8" s="212"/>
      <c r="X8" s="212"/>
      <c r="Y8" s="212"/>
      <c r="Z8" s="212"/>
      <c r="AA8" s="212"/>
      <c r="AB8" s="212"/>
      <c r="AC8" s="212"/>
      <c r="AD8" s="212"/>
      <c r="AE8" s="212"/>
      <c r="AF8" s="212"/>
      <c r="AG8" s="212"/>
      <c r="AH8" s="212"/>
      <c r="AI8" s="212"/>
      <c r="AJ8" s="212"/>
      <c r="AK8" s="212"/>
      <c r="AL8" s="212"/>
      <c r="AM8" s="212"/>
      <c r="AN8" s="212"/>
      <c r="AO8" s="212"/>
      <c r="AP8" s="212"/>
    </row>
    <row r="9" spans="1:42" ht="13.5" thickBot="1" x14ac:dyDescent="0.25">
      <c r="A9" s="159"/>
      <c r="B9" s="212"/>
      <c r="C9" s="212"/>
      <c r="D9" s="212"/>
      <c r="E9" s="212"/>
      <c r="F9" s="86"/>
      <c r="G9" s="214"/>
      <c r="H9" s="175"/>
      <c r="I9" s="214"/>
      <c r="J9" s="214"/>
      <c r="K9" s="214"/>
      <c r="L9" s="87"/>
      <c r="M9" s="214"/>
      <c r="N9" s="214"/>
      <c r="O9" s="214"/>
      <c r="P9" s="91"/>
      <c r="Q9" s="214"/>
      <c r="R9" s="88"/>
      <c r="S9" s="214"/>
      <c r="T9" s="212"/>
      <c r="U9" s="212"/>
      <c r="V9" s="212"/>
      <c r="W9" s="212"/>
      <c r="X9" s="212"/>
      <c r="Y9" s="212"/>
      <c r="Z9" s="212"/>
      <c r="AA9" s="212"/>
      <c r="AB9" s="212"/>
      <c r="AC9" s="212"/>
      <c r="AD9" s="212"/>
      <c r="AE9" s="212"/>
      <c r="AF9" s="212"/>
      <c r="AG9" s="212"/>
      <c r="AH9" s="212"/>
      <c r="AI9" s="212"/>
      <c r="AJ9" s="212"/>
      <c r="AK9" s="212"/>
      <c r="AL9" s="212"/>
      <c r="AM9" s="212"/>
      <c r="AN9" s="212"/>
      <c r="AO9" s="212"/>
      <c r="AP9" s="212"/>
    </row>
    <row r="10" spans="1:42" x14ac:dyDescent="0.2">
      <c r="A10" s="159"/>
      <c r="B10" s="212"/>
      <c r="C10" s="212"/>
      <c r="D10" s="212"/>
      <c r="E10" s="212"/>
      <c r="F10" s="86"/>
      <c r="G10" s="214"/>
      <c r="H10" s="214"/>
      <c r="I10" s="214"/>
      <c r="J10" s="214"/>
      <c r="K10" s="214"/>
      <c r="L10" s="87"/>
      <c r="M10" s="214"/>
      <c r="N10" s="214"/>
      <c r="O10" s="214"/>
      <c r="P10" s="214"/>
      <c r="Q10" s="214"/>
      <c r="R10" s="88"/>
      <c r="S10" s="214"/>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row>
    <row r="11" spans="1:42" x14ac:dyDescent="0.2">
      <c r="A11" s="159"/>
      <c r="B11" s="212"/>
      <c r="C11" s="212"/>
      <c r="D11" s="212"/>
      <c r="E11" s="212"/>
      <c r="F11" s="86"/>
      <c r="G11" s="214"/>
      <c r="H11" s="214"/>
      <c r="I11" s="214"/>
      <c r="J11" s="214"/>
      <c r="K11" s="214"/>
      <c r="L11" s="87"/>
      <c r="M11" s="214"/>
      <c r="N11" s="214"/>
      <c r="O11" s="214"/>
      <c r="P11" s="214"/>
      <c r="Q11" s="214"/>
      <c r="R11" s="88"/>
      <c r="S11" s="214"/>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row>
    <row r="12" spans="1:42" x14ac:dyDescent="0.2">
      <c r="A12" s="159"/>
      <c r="B12" s="212"/>
      <c r="C12" s="212"/>
      <c r="D12" s="212"/>
      <c r="E12" s="212"/>
      <c r="F12" s="86"/>
      <c r="G12" s="214"/>
      <c r="H12" s="214"/>
      <c r="I12" s="214"/>
      <c r="J12" s="214"/>
      <c r="K12" s="214"/>
      <c r="L12" s="87"/>
      <c r="M12" s="214"/>
      <c r="N12" s="214"/>
      <c r="O12" s="214"/>
      <c r="P12" s="214"/>
      <c r="Q12" s="214"/>
      <c r="R12" s="88"/>
      <c r="S12" s="214"/>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row>
    <row r="13" spans="1:42" ht="15.75" x14ac:dyDescent="0.2">
      <c r="A13" s="84"/>
      <c r="B13" s="85"/>
      <c r="C13" s="85"/>
      <c r="D13" s="85"/>
      <c r="E13" s="85"/>
      <c r="F13" s="92" t="s">
        <v>35</v>
      </c>
      <c r="G13" s="93"/>
      <c r="H13" s="93"/>
      <c r="I13" s="93"/>
      <c r="J13" s="93"/>
      <c r="K13" s="93"/>
      <c r="L13" s="92"/>
      <c r="M13" s="93"/>
      <c r="N13" s="93"/>
      <c r="O13" s="93"/>
      <c r="P13" s="93"/>
      <c r="Q13" s="93"/>
      <c r="R13" s="94"/>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row>
    <row r="14" spans="1:42" x14ac:dyDescent="0.2">
      <c r="A14" s="159"/>
      <c r="B14" s="212"/>
      <c r="C14" s="212"/>
      <c r="D14" s="212"/>
      <c r="E14" s="212"/>
      <c r="F14" s="86"/>
      <c r="G14" s="214"/>
      <c r="H14" s="214"/>
      <c r="I14" s="214"/>
      <c r="J14" s="214"/>
      <c r="K14" s="214"/>
      <c r="L14" s="87"/>
      <c r="M14" s="214"/>
      <c r="N14" s="214"/>
      <c r="O14" s="214"/>
      <c r="P14" s="214"/>
      <c r="Q14" s="214"/>
      <c r="R14" s="88"/>
      <c r="S14" s="214"/>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row>
    <row r="15" spans="1:42" x14ac:dyDescent="0.2">
      <c r="A15" s="159"/>
      <c r="B15" s="212"/>
      <c r="C15" s="212"/>
      <c r="D15" s="212"/>
      <c r="E15" s="212"/>
      <c r="F15" s="86"/>
      <c r="G15" s="214"/>
      <c r="H15" s="214"/>
      <c r="I15" s="214"/>
      <c r="J15" s="214"/>
      <c r="K15" s="214"/>
      <c r="L15" s="87"/>
      <c r="M15" s="214"/>
      <c r="N15" s="214"/>
      <c r="O15" s="214"/>
      <c r="P15" s="214"/>
      <c r="Q15" s="214"/>
      <c r="R15" s="88"/>
      <c r="S15" s="214"/>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row>
    <row r="16" spans="1:42" x14ac:dyDescent="0.2">
      <c r="A16" s="159"/>
      <c r="B16" s="212"/>
      <c r="C16" s="212"/>
      <c r="D16" s="212"/>
      <c r="E16" s="212"/>
      <c r="F16" s="86"/>
      <c r="G16" s="214"/>
      <c r="H16" s="214"/>
      <c r="I16" s="214"/>
      <c r="J16" s="214"/>
      <c r="K16" s="214"/>
      <c r="L16" s="87"/>
      <c r="M16" s="214"/>
      <c r="N16" s="214"/>
      <c r="O16" s="214"/>
      <c r="P16" s="214"/>
      <c r="Q16" s="214"/>
      <c r="R16" s="88"/>
      <c r="S16" s="214"/>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row>
    <row r="17" spans="1:42" ht="13.5" thickBot="1" x14ac:dyDescent="0.25">
      <c r="A17" s="159"/>
      <c r="B17" s="212"/>
      <c r="C17" s="212"/>
      <c r="D17" s="212"/>
      <c r="E17" s="212"/>
      <c r="F17" s="86"/>
      <c r="G17" s="214"/>
      <c r="H17" s="214"/>
      <c r="I17" s="214"/>
      <c r="J17" s="214"/>
      <c r="K17" s="214"/>
      <c r="L17" s="87"/>
      <c r="M17" s="214"/>
      <c r="N17" s="214"/>
      <c r="O17" s="214"/>
      <c r="P17" s="214"/>
      <c r="Q17" s="214"/>
      <c r="R17" s="88"/>
      <c r="S17" s="214"/>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row>
    <row r="18" spans="1:42" x14ac:dyDescent="0.2">
      <c r="A18" s="159"/>
      <c r="B18" s="212"/>
      <c r="C18" s="212"/>
      <c r="D18" s="212"/>
      <c r="E18" s="212"/>
      <c r="F18" s="86"/>
      <c r="G18" s="214"/>
      <c r="H18" s="176"/>
      <c r="I18" s="214"/>
      <c r="J18" s="214"/>
      <c r="K18" s="214"/>
      <c r="L18" s="176"/>
      <c r="M18" s="214"/>
      <c r="N18" s="214"/>
      <c r="O18" s="214"/>
      <c r="P18" s="176"/>
      <c r="Q18" s="214"/>
      <c r="R18" s="88"/>
      <c r="S18" s="214"/>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row>
    <row r="19" spans="1:42" ht="15" customHeight="1" x14ac:dyDescent="0.2">
      <c r="A19" s="159"/>
      <c r="B19" s="212"/>
      <c r="C19" s="212"/>
      <c r="D19" s="212"/>
      <c r="E19" s="212"/>
      <c r="F19" s="86"/>
      <c r="G19" s="214"/>
      <c r="H19" s="177" t="s">
        <v>36</v>
      </c>
      <c r="I19" s="214"/>
      <c r="J19" s="214"/>
      <c r="K19" s="214"/>
      <c r="L19" s="177" t="s">
        <v>37</v>
      </c>
      <c r="M19" s="214"/>
      <c r="N19" s="214"/>
      <c r="O19" s="214"/>
      <c r="P19" s="177" t="s">
        <v>38</v>
      </c>
      <c r="Q19" s="214"/>
      <c r="R19" s="88"/>
      <c r="S19" s="214"/>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x14ac:dyDescent="0.2">
      <c r="A20" s="159"/>
      <c r="B20" s="212"/>
      <c r="C20" s="212"/>
      <c r="D20" s="212"/>
      <c r="E20" s="212"/>
      <c r="F20" s="86"/>
      <c r="G20" s="214"/>
      <c r="H20" s="178"/>
      <c r="I20" s="214"/>
      <c r="J20" s="214"/>
      <c r="K20" s="214"/>
      <c r="L20" s="178"/>
      <c r="M20" s="214"/>
      <c r="N20" s="214"/>
      <c r="O20" s="214"/>
      <c r="P20" s="178"/>
      <c r="Q20" s="213"/>
      <c r="R20" s="88"/>
      <c r="S20" s="214"/>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row r="21" spans="1:42" x14ac:dyDescent="0.2">
      <c r="A21" s="159"/>
      <c r="B21" s="212"/>
      <c r="C21" s="212"/>
      <c r="D21" s="212"/>
      <c r="E21" s="212"/>
      <c r="F21" s="86"/>
      <c r="G21" s="214"/>
      <c r="H21" s="214"/>
      <c r="I21" s="214"/>
      <c r="J21" s="214"/>
      <c r="K21" s="214"/>
      <c r="L21" s="87"/>
      <c r="M21" s="214"/>
      <c r="N21" s="214"/>
      <c r="O21" s="214"/>
      <c r="P21" s="214"/>
      <c r="Q21" s="213"/>
      <c r="R21" s="88"/>
      <c r="S21" s="214"/>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row>
    <row r="22" spans="1:42" x14ac:dyDescent="0.2">
      <c r="A22" s="159"/>
      <c r="B22" s="212"/>
      <c r="C22" s="212"/>
      <c r="D22" s="212"/>
      <c r="E22" s="212"/>
      <c r="F22" s="86"/>
      <c r="G22" s="214"/>
      <c r="H22" s="214"/>
      <c r="I22" s="214"/>
      <c r="J22" s="214"/>
      <c r="K22" s="214"/>
      <c r="L22" s="87"/>
      <c r="M22" s="214"/>
      <c r="N22" s="214"/>
      <c r="O22" s="214"/>
      <c r="P22" s="214"/>
      <c r="Q22" s="213"/>
      <c r="R22" s="88"/>
      <c r="S22" s="214"/>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row>
    <row r="23" spans="1:42" x14ac:dyDescent="0.2">
      <c r="A23" s="159"/>
      <c r="B23" s="212"/>
      <c r="C23" s="212"/>
      <c r="D23" s="212"/>
      <c r="E23" s="212"/>
      <c r="F23" s="86"/>
      <c r="G23" s="214"/>
      <c r="H23" s="214"/>
      <c r="I23" s="214"/>
      <c r="J23" s="214"/>
      <c r="K23" s="214"/>
      <c r="L23" s="87"/>
      <c r="M23" s="214"/>
      <c r="N23" s="214"/>
      <c r="O23" s="214"/>
      <c r="P23" s="214"/>
      <c r="Q23" s="213"/>
      <c r="R23" s="88"/>
      <c r="S23" s="214"/>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row>
    <row r="24" spans="1:42" x14ac:dyDescent="0.2">
      <c r="A24" s="159"/>
      <c r="B24" s="212"/>
      <c r="C24" s="212"/>
      <c r="D24" s="212"/>
      <c r="E24" s="212"/>
      <c r="F24" s="95"/>
      <c r="G24" s="96"/>
      <c r="H24" s="96"/>
      <c r="I24" s="96"/>
      <c r="J24" s="96"/>
      <c r="K24" s="96"/>
      <c r="L24" s="97"/>
      <c r="M24" s="96"/>
      <c r="N24" s="96"/>
      <c r="O24" s="96"/>
      <c r="P24" s="96"/>
      <c r="Q24" s="96"/>
      <c r="R24" s="98"/>
      <c r="S24" s="214"/>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row>
    <row r="25" spans="1:42" ht="15" x14ac:dyDescent="0.2">
      <c r="A25" s="159"/>
      <c r="B25" s="212"/>
      <c r="C25" s="212"/>
      <c r="D25" s="212"/>
      <c r="E25" s="212"/>
      <c r="F25" s="99" t="s">
        <v>39</v>
      </c>
      <c r="G25" s="214"/>
      <c r="H25" s="214"/>
      <c r="I25" s="214"/>
      <c r="J25" s="214"/>
      <c r="K25" s="214"/>
      <c r="L25" s="87"/>
      <c r="M25" s="214"/>
      <c r="N25" s="214"/>
      <c r="O25" s="214"/>
      <c r="P25" s="214"/>
      <c r="Q25" s="214"/>
      <c r="R25" s="214"/>
      <c r="S25" s="214"/>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row>
    <row r="26" spans="1:42" x14ac:dyDescent="0.2">
      <c r="A26" s="159"/>
      <c r="B26" s="212"/>
      <c r="C26" s="212"/>
      <c r="D26" s="212"/>
      <c r="E26" s="212"/>
      <c r="F26" s="214"/>
      <c r="G26" s="214"/>
      <c r="H26" s="214"/>
      <c r="I26" s="214"/>
      <c r="J26" s="214"/>
      <c r="K26" s="214"/>
      <c r="L26" s="87"/>
      <c r="M26" s="214"/>
      <c r="N26" s="214"/>
      <c r="O26" s="214"/>
      <c r="P26" s="214"/>
      <c r="Q26" s="214"/>
      <c r="R26" s="214"/>
      <c r="S26" s="214"/>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row>
    <row r="27" spans="1:42" x14ac:dyDescent="0.2">
      <c r="A27" s="159"/>
      <c r="B27" s="212"/>
      <c r="C27" s="212"/>
      <c r="D27" s="212"/>
      <c r="E27" s="212"/>
      <c r="F27" s="214"/>
      <c r="G27" s="214"/>
      <c r="H27" s="214"/>
      <c r="I27" s="214"/>
      <c r="J27" s="214"/>
      <c r="K27" s="214"/>
      <c r="L27" s="87"/>
      <c r="M27" s="214"/>
      <c r="N27" s="214"/>
      <c r="O27" s="214"/>
      <c r="P27" s="214"/>
      <c r="Q27" s="214"/>
      <c r="R27" s="214"/>
      <c r="S27" s="214"/>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row>
    <row r="28" spans="1:42" ht="12.75" customHeight="1" x14ac:dyDescent="0.2">
      <c r="A28" s="81" t="s">
        <v>40</v>
      </c>
      <c r="B28" s="81"/>
      <c r="C28" s="82"/>
      <c r="D28" s="83"/>
      <c r="E28" s="81"/>
      <c r="F28" s="81"/>
      <c r="G28" s="81"/>
      <c r="H28" s="81"/>
      <c r="I28" s="81"/>
      <c r="J28" s="81"/>
      <c r="K28" s="81"/>
      <c r="L28" s="81"/>
      <c r="M28" s="81"/>
      <c r="N28" s="81"/>
      <c r="O28" s="81"/>
      <c r="P28" s="81"/>
      <c r="Q28" s="81"/>
      <c r="R28" s="81"/>
      <c r="S28" s="81"/>
      <c r="T28" s="81"/>
      <c r="U28" s="81"/>
      <c r="V28" s="82"/>
      <c r="W28" s="81"/>
      <c r="X28" s="81"/>
      <c r="Y28" s="81"/>
      <c r="Z28" s="82"/>
      <c r="AA28" s="82"/>
      <c r="AB28" s="82"/>
      <c r="AC28" s="82"/>
      <c r="AD28" s="82"/>
      <c r="AE28" s="82"/>
      <c r="AF28" s="82"/>
      <c r="AG28" s="82"/>
      <c r="AH28" s="82"/>
      <c r="AI28" s="82"/>
      <c r="AJ28" s="82"/>
      <c r="AK28" s="82"/>
      <c r="AL28" s="82"/>
      <c r="AM28" s="82"/>
      <c r="AN28" s="82"/>
      <c r="AO28" s="82"/>
      <c r="AP28" s="82"/>
    </row>
    <row r="29" spans="1:42" x14ac:dyDescent="0.2">
      <c r="A29" s="159"/>
      <c r="B29" s="212"/>
      <c r="C29" s="212"/>
      <c r="D29" s="212"/>
      <c r="E29" s="212"/>
      <c r="F29" s="214"/>
      <c r="G29" s="214"/>
      <c r="H29" s="214"/>
      <c r="I29" s="214"/>
      <c r="J29" s="214"/>
      <c r="K29" s="214"/>
      <c r="L29" s="87"/>
      <c r="M29" s="214"/>
      <c r="N29" s="214"/>
      <c r="O29" s="214"/>
      <c r="P29" s="87"/>
      <c r="Q29" s="214"/>
      <c r="R29" s="214"/>
      <c r="S29" s="214"/>
      <c r="T29" s="214"/>
      <c r="U29" s="214"/>
      <c r="V29" s="214"/>
      <c r="W29" s="214"/>
      <c r="X29" s="214"/>
      <c r="Y29" s="214"/>
      <c r="Z29" s="214"/>
      <c r="AA29" s="212"/>
      <c r="AB29" s="212"/>
      <c r="AC29" s="212"/>
      <c r="AD29" s="212"/>
      <c r="AE29" s="212"/>
      <c r="AF29" s="212"/>
      <c r="AG29" s="212"/>
      <c r="AH29" s="212"/>
      <c r="AI29" s="212"/>
      <c r="AJ29" s="212"/>
      <c r="AK29" s="212"/>
      <c r="AL29" s="212"/>
      <c r="AM29" s="212"/>
      <c r="AN29" s="212"/>
      <c r="AO29" s="212"/>
      <c r="AP29" s="212"/>
    </row>
    <row r="30" spans="1:42" ht="12.75" customHeight="1" x14ac:dyDescent="0.2">
      <c r="A30" s="159"/>
      <c r="B30" s="212"/>
      <c r="C30" s="212"/>
      <c r="D30" s="212"/>
      <c r="E30" s="212"/>
      <c r="F30" s="179" t="s">
        <v>40</v>
      </c>
      <c r="G30" s="180"/>
      <c r="H30" s="180"/>
      <c r="I30" s="180"/>
      <c r="J30" s="180"/>
      <c r="K30" s="180"/>
      <c r="L30" s="179"/>
      <c r="M30" s="180"/>
      <c r="N30" s="180"/>
      <c r="O30" s="180"/>
      <c r="P30" s="179"/>
      <c r="Q30" s="180"/>
      <c r="R30" s="180"/>
      <c r="S30" s="180"/>
      <c r="T30" s="180"/>
      <c r="U30" s="180"/>
      <c r="V30" s="180"/>
      <c r="W30" s="181"/>
      <c r="X30" s="181"/>
      <c r="Y30" s="229"/>
      <c r="Z30" s="229"/>
      <c r="AA30" s="212"/>
      <c r="AB30" s="228"/>
      <c r="AC30" s="229"/>
      <c r="AD30" s="229"/>
      <c r="AE30" s="229"/>
      <c r="AF30" s="229"/>
      <c r="AG30" s="229"/>
      <c r="AH30" s="229"/>
      <c r="AI30" s="229"/>
      <c r="AJ30" s="229"/>
      <c r="AK30" s="212"/>
      <c r="AL30" s="212"/>
      <c r="AM30" s="212"/>
      <c r="AN30" s="212"/>
      <c r="AO30" s="212"/>
      <c r="AP30" s="212"/>
    </row>
    <row r="31" spans="1:42" x14ac:dyDescent="0.2">
      <c r="A31" s="159"/>
      <c r="B31" s="212"/>
      <c r="C31" s="212"/>
      <c r="D31" s="212"/>
      <c r="E31" s="212"/>
      <c r="F31" s="214"/>
      <c r="G31" s="214"/>
      <c r="H31" s="214"/>
      <c r="I31" s="214"/>
      <c r="J31" s="214"/>
      <c r="K31" s="214"/>
      <c r="L31" s="87"/>
      <c r="M31" s="214"/>
      <c r="N31" s="214"/>
      <c r="O31" s="214"/>
      <c r="P31" s="87"/>
      <c r="Q31" s="214"/>
      <c r="R31" s="214"/>
      <c r="S31" s="214"/>
      <c r="T31" s="214"/>
      <c r="U31" s="214"/>
      <c r="V31" s="214"/>
      <c r="W31" s="214"/>
      <c r="X31" s="214"/>
      <c r="Y31" s="214"/>
      <c r="Z31" s="214"/>
      <c r="AA31" s="212"/>
      <c r="AB31" s="214"/>
      <c r="AC31" s="214"/>
      <c r="AD31" s="214"/>
      <c r="AE31" s="214"/>
      <c r="AF31" s="214"/>
      <c r="AG31" s="214"/>
      <c r="AH31" s="214"/>
      <c r="AI31" s="214"/>
      <c r="AJ31" s="214"/>
      <c r="AK31" s="212"/>
      <c r="AL31" s="212"/>
      <c r="AM31" s="212"/>
      <c r="AN31" s="212"/>
      <c r="AO31" s="212"/>
      <c r="AP31" s="212"/>
    </row>
    <row r="32" spans="1:42" x14ac:dyDescent="0.2">
      <c r="A32" s="204"/>
      <c r="B32" s="213"/>
      <c r="C32" s="213"/>
      <c r="D32" s="213"/>
      <c r="E32" s="213"/>
      <c r="F32" s="213"/>
      <c r="G32" s="213"/>
      <c r="H32" s="101" t="s">
        <v>41</v>
      </c>
      <c r="I32" s="101"/>
      <c r="J32" s="101"/>
      <c r="K32" s="101"/>
      <c r="L32" s="101" t="s">
        <v>42</v>
      </c>
      <c r="M32" s="101"/>
      <c r="N32" s="101"/>
      <c r="P32" s="213"/>
      <c r="Q32" s="213"/>
      <c r="R32" s="213"/>
      <c r="S32" s="213"/>
      <c r="T32" s="213"/>
      <c r="U32" s="213"/>
      <c r="V32" s="101" t="s">
        <v>43</v>
      </c>
      <c r="W32" s="213"/>
      <c r="X32" s="213"/>
      <c r="Y32" s="213"/>
      <c r="Z32" s="213"/>
      <c r="AA32" s="213"/>
      <c r="AB32" s="101"/>
      <c r="AC32" s="213"/>
      <c r="AD32" s="77"/>
      <c r="AE32" s="214"/>
      <c r="AF32" s="214"/>
      <c r="AG32" s="214"/>
      <c r="AH32" s="77"/>
      <c r="AI32" s="214"/>
      <c r="AJ32" s="214"/>
      <c r="AK32" s="213"/>
      <c r="AL32" s="213"/>
      <c r="AM32" s="213"/>
      <c r="AN32" s="213"/>
      <c r="AO32" s="213"/>
      <c r="AP32" s="213"/>
    </row>
    <row r="33" spans="1:42" x14ac:dyDescent="0.2">
      <c r="A33" s="204"/>
      <c r="B33" s="213"/>
      <c r="C33" s="213"/>
      <c r="D33" s="213"/>
      <c r="E33" s="213"/>
      <c r="F33" s="102"/>
      <c r="G33" s="103"/>
      <c r="H33" s="103"/>
      <c r="I33" s="103"/>
      <c r="J33" s="103"/>
      <c r="K33" s="103"/>
      <c r="L33" s="104"/>
      <c r="M33" s="103"/>
      <c r="N33" s="103"/>
      <c r="O33" s="103"/>
      <c r="P33" s="103"/>
      <c r="Q33" s="103"/>
      <c r="R33" s="105"/>
      <c r="S33" s="213"/>
      <c r="T33" s="102"/>
      <c r="U33" s="103"/>
      <c r="V33" s="103"/>
      <c r="W33" s="103"/>
      <c r="X33" s="105"/>
      <c r="Y33" s="213"/>
      <c r="Z33" s="213"/>
      <c r="AA33" s="160"/>
      <c r="AB33" s="160"/>
      <c r="AC33" s="213"/>
      <c r="AD33" s="214"/>
      <c r="AE33" s="214"/>
      <c r="AF33" s="214"/>
      <c r="AG33" s="214"/>
      <c r="AH33" s="214"/>
      <c r="AI33" s="214"/>
      <c r="AJ33" s="214"/>
      <c r="AK33" s="213"/>
      <c r="AL33" s="213"/>
      <c r="AM33" s="213"/>
      <c r="AN33" s="213"/>
      <c r="AO33" s="213"/>
      <c r="AP33" s="213"/>
    </row>
    <row r="34" spans="1:42" x14ac:dyDescent="0.2">
      <c r="A34" s="204"/>
      <c r="B34" s="213"/>
      <c r="C34" s="213"/>
      <c r="D34" s="213"/>
      <c r="E34" s="213"/>
      <c r="F34" s="106"/>
      <c r="G34" s="160"/>
      <c r="H34" s="160"/>
      <c r="I34" s="160"/>
      <c r="J34" s="160"/>
      <c r="K34" s="160"/>
      <c r="L34" s="166"/>
      <c r="M34" s="160"/>
      <c r="N34" s="213"/>
      <c r="P34" s="213"/>
      <c r="Q34" s="213"/>
      <c r="R34" s="107"/>
      <c r="S34" s="213"/>
      <c r="T34" s="106"/>
      <c r="U34" s="160"/>
      <c r="V34" s="160"/>
      <c r="W34" s="160"/>
      <c r="X34" s="107"/>
      <c r="Y34" s="213"/>
      <c r="Z34" s="213"/>
      <c r="AA34" s="160"/>
      <c r="AB34" s="160"/>
      <c r="AC34" s="213"/>
      <c r="AD34" s="214"/>
      <c r="AE34" s="214"/>
      <c r="AF34" s="214"/>
      <c r="AG34" s="214"/>
      <c r="AH34" s="214"/>
      <c r="AI34" s="214"/>
      <c r="AJ34" s="214"/>
      <c r="AK34" s="213"/>
      <c r="AL34" s="213"/>
      <c r="AM34" s="213"/>
      <c r="AN34" s="213"/>
      <c r="AO34" s="213"/>
      <c r="AP34" s="213"/>
    </row>
    <row r="35" spans="1:42" ht="13.5" thickBot="1" x14ac:dyDescent="0.25">
      <c r="A35" s="204"/>
      <c r="B35" s="213"/>
      <c r="C35" s="213"/>
      <c r="D35" s="213"/>
      <c r="E35" s="213"/>
      <c r="F35" s="106"/>
      <c r="G35" s="108"/>
      <c r="H35" s="109"/>
      <c r="I35" s="161"/>
      <c r="J35" s="160"/>
      <c r="K35" s="108"/>
      <c r="L35" s="109"/>
      <c r="M35" s="161"/>
      <c r="N35" s="213"/>
      <c r="O35" s="111"/>
      <c r="P35" s="113"/>
      <c r="Q35" s="213"/>
      <c r="R35" s="115"/>
      <c r="S35" s="213"/>
      <c r="T35" s="106"/>
      <c r="U35" s="111"/>
      <c r="V35" s="112"/>
      <c r="W35" s="113"/>
      <c r="X35" s="107"/>
      <c r="Y35" s="213"/>
      <c r="Z35" s="213"/>
      <c r="AA35" s="160"/>
      <c r="AB35" s="160"/>
      <c r="AC35" s="213"/>
      <c r="AD35" s="211"/>
      <c r="AE35" s="211"/>
      <c r="AF35" s="214"/>
      <c r="AG35" s="214"/>
      <c r="AH35" s="214"/>
      <c r="AI35" s="214"/>
      <c r="AJ35" s="214"/>
      <c r="AK35" s="213"/>
      <c r="AL35" s="213"/>
      <c r="AM35" s="213"/>
      <c r="AN35" s="213"/>
      <c r="AO35" s="213"/>
      <c r="AP35" s="213"/>
    </row>
    <row r="36" spans="1:42" ht="18" customHeight="1" thickBot="1" x14ac:dyDescent="0.25">
      <c r="A36" s="146"/>
      <c r="B36" s="146"/>
      <c r="C36" s="146"/>
      <c r="D36" s="146"/>
      <c r="E36" s="146"/>
      <c r="F36" s="147"/>
      <c r="G36" s="148"/>
      <c r="H36" s="182" t="str">
        <f ca="1">Inputs!$A$1</f>
        <v>Inputs</v>
      </c>
      <c r="I36" s="149"/>
      <c r="J36" s="150"/>
      <c r="K36" s="148"/>
      <c r="L36" s="205" t="str">
        <f ca="1">Time!$A$1</f>
        <v>Time</v>
      </c>
      <c r="M36" s="149"/>
      <c r="N36" s="213"/>
      <c r="O36" s="152"/>
      <c r="P36" s="284" t="str">
        <f ca="1">Summary_Output!$A$1</f>
        <v>Summary_Output</v>
      </c>
      <c r="Q36" s="213"/>
      <c r="R36" s="153"/>
      <c r="S36" s="213"/>
      <c r="T36" s="147"/>
      <c r="U36" s="152"/>
      <c r="V36" s="205" t="str">
        <f ca="1" xml:space="preserve"> $A$1</f>
        <v>Map &amp; Key</v>
      </c>
      <c r="W36" s="153"/>
      <c r="X36" s="151"/>
      <c r="Y36" s="213"/>
      <c r="Z36" s="213"/>
      <c r="AA36" s="150"/>
      <c r="AB36" s="150"/>
      <c r="AC36" s="213"/>
      <c r="AD36" s="223"/>
      <c r="AE36" s="201"/>
      <c r="AF36" s="201"/>
      <c r="AG36" s="201"/>
      <c r="AH36" s="223"/>
      <c r="AI36" s="201"/>
      <c r="AJ36" s="201"/>
      <c r="AK36" s="146"/>
      <c r="AL36" s="146"/>
      <c r="AM36" s="146"/>
      <c r="AN36" s="146"/>
      <c r="AO36" s="146"/>
      <c r="AP36" s="146"/>
    </row>
    <row r="37" spans="1:42" ht="51" x14ac:dyDescent="0.2">
      <c r="A37" s="204"/>
      <c r="B37" s="213"/>
      <c r="C37" s="213"/>
      <c r="D37" s="213"/>
      <c r="E37" s="213"/>
      <c r="F37" s="106"/>
      <c r="G37" s="164"/>
      <c r="H37" s="216" t="s">
        <v>44</v>
      </c>
      <c r="I37" s="165"/>
      <c r="J37" s="160"/>
      <c r="K37" s="164"/>
      <c r="L37" s="167" t="s">
        <v>45</v>
      </c>
      <c r="M37" s="165"/>
      <c r="N37" s="213"/>
      <c r="O37" s="114"/>
      <c r="P37" s="282" t="s">
        <v>46</v>
      </c>
      <c r="Q37" s="213"/>
      <c r="R37" s="115"/>
      <c r="S37" s="213"/>
      <c r="T37" s="106"/>
      <c r="U37" s="114"/>
      <c r="V37" s="167" t="s">
        <v>47</v>
      </c>
      <c r="W37" s="115"/>
      <c r="X37" s="107"/>
      <c r="Y37" s="213"/>
      <c r="Z37" s="213"/>
      <c r="AA37" s="160"/>
      <c r="AB37" s="160"/>
      <c r="AC37" s="213"/>
      <c r="AD37" s="216"/>
      <c r="AE37" s="211"/>
      <c r="AF37" s="214"/>
      <c r="AG37" s="214"/>
      <c r="AH37" s="216"/>
      <c r="AI37" s="214"/>
      <c r="AJ37" s="214"/>
      <c r="AK37" s="213"/>
      <c r="AL37" s="213"/>
      <c r="AM37" s="213"/>
      <c r="AN37" s="213"/>
      <c r="AO37" s="213"/>
      <c r="AP37" s="213"/>
    </row>
    <row r="38" spans="1:42" ht="13.5" thickBot="1" x14ac:dyDescent="0.25">
      <c r="A38" s="204"/>
      <c r="B38" s="213"/>
      <c r="C38" s="213"/>
      <c r="D38" s="213"/>
      <c r="E38" s="213"/>
      <c r="F38" s="106"/>
      <c r="G38" s="117"/>
      <c r="H38" s="162"/>
      <c r="I38" s="163"/>
      <c r="J38" s="160"/>
      <c r="K38" s="164"/>
      <c r="L38" s="166"/>
      <c r="M38" s="165"/>
      <c r="N38" s="213"/>
      <c r="O38" s="208"/>
      <c r="P38" s="283"/>
      <c r="Q38" s="213"/>
      <c r="R38" s="115"/>
      <c r="S38" s="213"/>
      <c r="T38" s="106"/>
      <c r="U38" s="208"/>
      <c r="V38" s="224"/>
      <c r="W38" s="209"/>
      <c r="X38" s="107"/>
      <c r="Y38" s="213"/>
      <c r="Z38" s="213"/>
      <c r="AA38" s="160"/>
      <c r="AB38" s="160"/>
      <c r="AC38" s="213"/>
      <c r="AD38" s="214"/>
      <c r="AE38" s="211"/>
      <c r="AF38" s="214"/>
      <c r="AG38" s="214"/>
      <c r="AH38" s="214"/>
      <c r="AI38" s="214"/>
      <c r="AJ38" s="214"/>
      <c r="AK38" s="213"/>
      <c r="AL38" s="213"/>
      <c r="AM38" s="213"/>
      <c r="AN38" s="213"/>
      <c r="AO38" s="213"/>
      <c r="AP38" s="213"/>
    </row>
    <row r="39" spans="1:42" ht="18" customHeight="1" thickBot="1" x14ac:dyDescent="0.25">
      <c r="A39" s="146"/>
      <c r="B39" s="146"/>
      <c r="C39" s="146"/>
      <c r="D39" s="146"/>
      <c r="E39" s="146"/>
      <c r="F39" s="147"/>
      <c r="G39" s="154"/>
      <c r="H39" s="155"/>
      <c r="I39" s="154"/>
      <c r="J39" s="150"/>
      <c r="K39" s="148"/>
      <c r="L39" s="205" t="str">
        <f ca="1">Indexation!$A$1</f>
        <v>Indexation</v>
      </c>
      <c r="M39" s="149"/>
      <c r="N39" s="213"/>
      <c r="P39" s="213"/>
      <c r="Q39" s="213"/>
      <c r="R39" s="151"/>
      <c r="S39" s="213"/>
      <c r="T39" s="147"/>
      <c r="U39" s="247"/>
      <c r="V39" s="248"/>
      <c r="W39" s="247"/>
      <c r="X39" s="151"/>
      <c r="Y39" s="213"/>
      <c r="Z39" s="213"/>
      <c r="AA39" s="150"/>
      <c r="AB39" s="150"/>
      <c r="AC39" s="213"/>
      <c r="AD39" s="223"/>
      <c r="AE39" s="201"/>
      <c r="AF39" s="201"/>
      <c r="AG39" s="201"/>
      <c r="AH39" s="223"/>
      <c r="AI39" s="201"/>
      <c r="AJ39" s="201"/>
      <c r="AK39" s="146"/>
      <c r="AL39" s="146"/>
      <c r="AM39" s="146"/>
      <c r="AN39" s="146"/>
      <c r="AO39" s="146"/>
      <c r="AP39" s="146"/>
    </row>
    <row r="40" spans="1:42" ht="60" customHeight="1" x14ac:dyDescent="0.2">
      <c r="A40" s="204"/>
      <c r="B40" s="213"/>
      <c r="C40" s="213"/>
      <c r="D40" s="213"/>
      <c r="E40" s="213"/>
      <c r="F40" s="106"/>
      <c r="G40" s="154"/>
      <c r="H40" s="155"/>
      <c r="I40" s="154"/>
      <c r="J40" s="160"/>
      <c r="K40" s="164"/>
      <c r="L40" s="216" t="s">
        <v>48</v>
      </c>
      <c r="M40" s="165"/>
      <c r="N40" s="213"/>
      <c r="P40" s="213"/>
      <c r="Q40" s="213"/>
      <c r="R40" s="107"/>
      <c r="S40" s="213"/>
      <c r="T40" s="106"/>
      <c r="U40" s="160"/>
      <c r="V40" s="160"/>
      <c r="W40" s="160"/>
      <c r="X40" s="107"/>
      <c r="Y40" s="213"/>
      <c r="Z40" s="213"/>
      <c r="AA40" s="160"/>
      <c r="AB40" s="160"/>
      <c r="AC40" s="213"/>
      <c r="AD40" s="216"/>
      <c r="AE40" s="211"/>
      <c r="AF40" s="214"/>
      <c r="AG40" s="214"/>
      <c r="AH40" s="216"/>
      <c r="AI40" s="214"/>
      <c r="AJ40" s="214"/>
      <c r="AK40" s="213"/>
      <c r="AL40" s="213"/>
      <c r="AM40" s="213"/>
      <c r="AN40" s="213"/>
      <c r="AO40" s="213"/>
      <c r="AP40" s="213"/>
    </row>
    <row r="41" spans="1:42" ht="13.5" thickBot="1" x14ac:dyDescent="0.25">
      <c r="A41" s="204"/>
      <c r="B41" s="213"/>
      <c r="C41" s="213"/>
      <c r="D41" s="213"/>
      <c r="E41" s="213"/>
      <c r="F41" s="106"/>
      <c r="G41" s="110"/>
      <c r="H41" s="167"/>
      <c r="I41" s="160"/>
      <c r="J41" s="160"/>
      <c r="K41" s="164"/>
      <c r="L41" s="166"/>
      <c r="M41" s="165"/>
      <c r="N41" s="213"/>
      <c r="P41" s="213"/>
      <c r="Q41" s="213"/>
      <c r="R41" s="107"/>
      <c r="S41" s="213"/>
      <c r="T41" s="106"/>
      <c r="U41" s="116"/>
      <c r="V41" s="160"/>
      <c r="W41" s="116"/>
      <c r="X41" s="107"/>
      <c r="Y41" s="213"/>
      <c r="Z41" s="213"/>
      <c r="AA41" s="160"/>
      <c r="AB41" s="160"/>
      <c r="AC41" s="213"/>
      <c r="AD41" s="214"/>
      <c r="AE41" s="211"/>
      <c r="AF41" s="214"/>
      <c r="AG41" s="214"/>
      <c r="AH41" s="214"/>
      <c r="AI41" s="214"/>
      <c r="AJ41" s="214"/>
      <c r="AK41" s="213"/>
      <c r="AL41" s="213"/>
      <c r="AM41" s="213"/>
      <c r="AN41" s="213"/>
      <c r="AO41" s="213"/>
      <c r="AP41" s="213"/>
    </row>
    <row r="42" spans="1:42" ht="18" customHeight="1" thickBot="1" x14ac:dyDescent="0.25">
      <c r="A42" s="204"/>
      <c r="B42" s="213"/>
      <c r="C42" s="213"/>
      <c r="D42" s="213"/>
      <c r="E42" s="213"/>
      <c r="F42" s="106"/>
      <c r="G42" s="154"/>
      <c r="H42" s="155"/>
      <c r="I42" s="154"/>
      <c r="J42" s="160"/>
      <c r="K42" s="148"/>
      <c r="L42" s="205" t="str">
        <f ca="1">Calc!$A$1</f>
        <v>Calc</v>
      </c>
      <c r="M42" s="149"/>
      <c r="N42" s="213"/>
      <c r="P42" s="213"/>
      <c r="Q42" s="213"/>
      <c r="R42" s="107"/>
      <c r="S42" s="213"/>
      <c r="T42" s="106"/>
      <c r="U42" s="116"/>
      <c r="V42" s="216"/>
      <c r="W42" s="116"/>
      <c r="X42" s="107"/>
      <c r="Y42" s="213"/>
      <c r="Z42" s="213"/>
      <c r="AA42" s="160"/>
      <c r="AB42" s="160"/>
      <c r="AC42" s="213"/>
      <c r="AD42" s="216"/>
      <c r="AE42" s="211"/>
      <c r="AF42" s="214"/>
      <c r="AG42" s="214"/>
      <c r="AH42" s="216"/>
      <c r="AI42" s="214"/>
      <c r="AJ42" s="214"/>
      <c r="AK42" s="213"/>
      <c r="AL42" s="213"/>
      <c r="AM42" s="213"/>
      <c r="AN42" s="213"/>
      <c r="AO42" s="213"/>
      <c r="AP42" s="213"/>
    </row>
    <row r="43" spans="1:42" ht="60" customHeight="1" x14ac:dyDescent="0.2">
      <c r="A43" s="204"/>
      <c r="B43" s="213"/>
      <c r="C43" s="213"/>
      <c r="D43" s="213"/>
      <c r="E43" s="213"/>
      <c r="F43" s="106"/>
      <c r="G43" s="154"/>
      <c r="H43" s="155"/>
      <c r="I43" s="154"/>
      <c r="J43" s="160"/>
      <c r="K43" s="164"/>
      <c r="L43" s="216" t="s">
        <v>49</v>
      </c>
      <c r="M43" s="165"/>
      <c r="N43" s="213"/>
      <c r="P43" s="213"/>
      <c r="Q43" s="213"/>
      <c r="R43" s="107"/>
      <c r="S43" s="213"/>
      <c r="T43" s="106"/>
      <c r="U43" s="116"/>
      <c r="V43" s="216"/>
      <c r="W43" s="116"/>
      <c r="X43" s="107"/>
      <c r="Y43" s="213"/>
      <c r="Z43" s="213"/>
      <c r="AA43" s="160"/>
      <c r="AB43" s="160"/>
      <c r="AC43" s="213"/>
      <c r="AD43" s="216"/>
      <c r="AE43" s="211"/>
      <c r="AF43" s="214"/>
      <c r="AG43" s="214"/>
      <c r="AH43" s="216"/>
      <c r="AI43" s="214"/>
      <c r="AJ43" s="214"/>
      <c r="AK43" s="213"/>
      <c r="AL43" s="213"/>
      <c r="AM43" s="213"/>
      <c r="AN43" s="213"/>
      <c r="AO43" s="213"/>
      <c r="AP43" s="213"/>
    </row>
    <row r="44" spans="1:42" ht="13.5" customHeight="1" x14ac:dyDescent="0.2">
      <c r="A44" s="204"/>
      <c r="B44" s="213"/>
      <c r="C44" s="213"/>
      <c r="D44" s="213"/>
      <c r="E44" s="213"/>
      <c r="F44" s="106"/>
      <c r="G44" s="154"/>
      <c r="H44" s="155"/>
      <c r="I44" s="154"/>
      <c r="J44" s="160"/>
      <c r="K44" s="208"/>
      <c r="L44" s="224"/>
      <c r="M44" s="209"/>
      <c r="N44" s="213"/>
      <c r="P44" s="213"/>
      <c r="Q44" s="213"/>
      <c r="R44" s="107"/>
      <c r="S44" s="213"/>
      <c r="T44" s="106"/>
      <c r="U44" s="116"/>
      <c r="V44" s="216"/>
      <c r="W44" s="116"/>
      <c r="X44" s="107"/>
      <c r="Y44" s="213"/>
      <c r="Z44" s="213"/>
      <c r="AA44" s="160"/>
      <c r="AB44" s="160"/>
      <c r="AC44" s="213"/>
      <c r="AD44" s="216"/>
      <c r="AE44" s="211"/>
      <c r="AF44" s="214"/>
      <c r="AG44" s="214"/>
      <c r="AH44" s="216"/>
      <c r="AI44" s="214"/>
      <c r="AJ44" s="214"/>
      <c r="AK44" s="213"/>
      <c r="AL44" s="213"/>
      <c r="AM44" s="213"/>
      <c r="AN44" s="213"/>
      <c r="AO44" s="213"/>
      <c r="AP44" s="213"/>
    </row>
    <row r="45" spans="1:42" x14ac:dyDescent="0.2">
      <c r="A45" s="204"/>
      <c r="B45" s="213"/>
      <c r="C45" s="213"/>
      <c r="D45" s="213"/>
      <c r="E45" s="213"/>
      <c r="F45" s="118"/>
      <c r="G45" s="119"/>
      <c r="H45" s="119"/>
      <c r="I45" s="119"/>
      <c r="J45" s="119"/>
      <c r="K45" s="121"/>
      <c r="L45" s="122"/>
      <c r="M45" s="119"/>
      <c r="N45" s="119"/>
      <c r="O45" s="119"/>
      <c r="P45" s="119"/>
      <c r="Q45" s="213"/>
      <c r="R45" s="120"/>
      <c r="S45" s="213"/>
      <c r="T45" s="118"/>
      <c r="U45" s="119"/>
      <c r="V45" s="119"/>
      <c r="W45" s="119"/>
      <c r="X45" s="120"/>
      <c r="Y45" s="213"/>
      <c r="Z45" s="213"/>
      <c r="AA45" s="160"/>
      <c r="AB45" s="160"/>
      <c r="AC45" s="213"/>
      <c r="AD45" s="214"/>
      <c r="AE45" s="214"/>
      <c r="AF45" s="214"/>
      <c r="AG45" s="214"/>
      <c r="AH45" s="214"/>
      <c r="AI45" s="214"/>
      <c r="AJ45" s="214"/>
      <c r="AK45" s="213"/>
      <c r="AL45" s="213"/>
      <c r="AM45" s="213"/>
      <c r="AN45" s="213"/>
      <c r="AO45" s="213"/>
      <c r="AP45" s="213"/>
    </row>
    <row r="46" spans="1:42" x14ac:dyDescent="0.2">
      <c r="A46" s="204"/>
      <c r="B46" s="213"/>
      <c r="C46" s="213"/>
      <c r="D46" s="213"/>
      <c r="E46" s="213"/>
      <c r="F46" s="213"/>
      <c r="G46" s="213"/>
      <c r="H46" s="158"/>
      <c r="I46" s="213"/>
      <c r="J46" s="213"/>
      <c r="K46" s="213"/>
      <c r="L46" s="213"/>
      <c r="M46" s="213"/>
      <c r="N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row>
    <row r="47" spans="1:42" x14ac:dyDescent="0.2">
      <c r="A47" s="204"/>
      <c r="B47" s="213"/>
      <c r="C47" s="213"/>
      <c r="D47" s="213"/>
      <c r="E47" s="213"/>
      <c r="F47" s="213"/>
      <c r="G47" s="213"/>
      <c r="H47" s="158"/>
      <c r="I47" s="213"/>
      <c r="J47" s="213"/>
      <c r="K47" s="213"/>
      <c r="L47" s="213"/>
      <c r="M47" s="213"/>
      <c r="N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row>
    <row r="48" spans="1:42" ht="12.75" customHeight="1" x14ac:dyDescent="0.2">
      <c r="A48" s="81" t="s">
        <v>50</v>
      </c>
      <c r="B48" s="81"/>
      <c r="C48" s="82"/>
      <c r="D48" s="83"/>
      <c r="E48" s="81"/>
      <c r="F48" s="81"/>
      <c r="G48" s="81"/>
      <c r="H48" s="81"/>
      <c r="I48" s="81"/>
      <c r="J48" s="81"/>
      <c r="K48" s="81"/>
      <c r="L48" s="81"/>
      <c r="M48" s="81"/>
      <c r="N48" s="81"/>
      <c r="O48" s="81"/>
      <c r="P48" s="81"/>
      <c r="Q48" s="81"/>
      <c r="R48" s="81"/>
      <c r="S48" s="81"/>
      <c r="T48" s="82"/>
      <c r="U48" s="82"/>
      <c r="V48" s="82"/>
      <c r="W48" s="82"/>
      <c r="X48" s="82"/>
      <c r="Y48" s="82"/>
      <c r="Z48" s="82"/>
      <c r="AA48" s="82"/>
      <c r="AB48" s="82"/>
      <c r="AC48" s="82"/>
      <c r="AD48" s="82"/>
      <c r="AE48" s="82"/>
      <c r="AF48" s="82"/>
      <c r="AG48" s="82"/>
      <c r="AH48" s="82"/>
      <c r="AI48" s="82"/>
      <c r="AJ48" s="82"/>
      <c r="AK48" s="82"/>
      <c r="AL48" s="82"/>
      <c r="AM48" s="82"/>
      <c r="AN48" s="82"/>
      <c r="AO48" s="82"/>
      <c r="AP48" s="82"/>
    </row>
    <row r="49" spans="1:42" x14ac:dyDescent="0.2">
      <c r="A49" s="123"/>
      <c r="B49" s="123"/>
      <c r="C49" s="124"/>
      <c r="D49" s="210"/>
      <c r="E49" s="125"/>
      <c r="F49" s="126"/>
      <c r="G49" s="127"/>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row>
    <row r="50" spans="1:42" x14ac:dyDescent="0.2">
      <c r="A50" s="123"/>
      <c r="B50" s="123"/>
      <c r="C50" s="124"/>
      <c r="D50" s="210"/>
      <c r="E50" s="211"/>
      <c r="F50" s="211"/>
      <c r="G50" s="211"/>
      <c r="H50" s="183" t="s">
        <v>51</v>
      </c>
      <c r="I50" s="126"/>
      <c r="J50" s="126" t="s">
        <v>52</v>
      </c>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row>
    <row r="51" spans="1:42" x14ac:dyDescent="0.2">
      <c r="A51" s="123"/>
      <c r="B51" s="123"/>
      <c r="C51" s="124"/>
      <c r="D51" s="210"/>
      <c r="E51" s="211"/>
      <c r="F51" s="211"/>
      <c r="G51" s="211"/>
      <c r="H51" s="128"/>
      <c r="I51" s="126"/>
      <c r="J51" s="126"/>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row>
    <row r="52" spans="1:42" x14ac:dyDescent="0.2">
      <c r="A52" s="123"/>
      <c r="B52" s="123"/>
      <c r="C52" s="124"/>
      <c r="D52" s="210"/>
      <c r="E52" s="211"/>
      <c r="F52" s="211"/>
      <c r="G52" s="211"/>
      <c r="H52" s="184" t="s">
        <v>53</v>
      </c>
      <c r="I52" s="126"/>
      <c r="J52" s="126" t="s">
        <v>54</v>
      </c>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row>
    <row r="53" spans="1:42" x14ac:dyDescent="0.2">
      <c r="A53" s="123"/>
      <c r="B53" s="123"/>
      <c r="C53" s="124"/>
      <c r="D53" s="210"/>
      <c r="E53" s="211"/>
      <c r="F53" s="211"/>
      <c r="G53" s="211"/>
      <c r="H53" s="128"/>
      <c r="I53" s="126"/>
      <c r="J53" s="126"/>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row>
    <row r="54" spans="1:42" x14ac:dyDescent="0.2">
      <c r="A54" s="123"/>
      <c r="B54" s="123"/>
      <c r="C54" s="124"/>
      <c r="D54" s="210"/>
      <c r="E54" s="211"/>
      <c r="F54" s="211"/>
      <c r="G54" s="211"/>
      <c r="H54" s="129" t="s">
        <v>55</v>
      </c>
      <c r="I54" s="126"/>
      <c r="J54" s="126" t="s">
        <v>56</v>
      </c>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row>
    <row r="55" spans="1:42" x14ac:dyDescent="0.2">
      <c r="A55" s="123"/>
      <c r="B55" s="123"/>
      <c r="C55" s="124"/>
      <c r="D55" s="210"/>
      <c r="E55" s="211"/>
      <c r="F55" s="211"/>
      <c r="G55" s="211"/>
      <c r="H55" s="128"/>
      <c r="I55" s="126"/>
      <c r="J55" s="126"/>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row>
    <row r="56" spans="1:42" x14ac:dyDescent="0.2">
      <c r="A56" s="123"/>
      <c r="B56" s="123"/>
      <c r="C56" s="124"/>
      <c r="D56" s="210"/>
      <c r="E56" s="211"/>
      <c r="F56" s="211"/>
      <c r="G56" s="211"/>
      <c r="H56" s="130" t="s">
        <v>57</v>
      </c>
      <c r="I56" s="126"/>
      <c r="J56" s="126" t="s">
        <v>58</v>
      </c>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row>
    <row r="57" spans="1:42" x14ac:dyDescent="0.2">
      <c r="A57" s="123"/>
      <c r="B57" s="123"/>
      <c r="C57" s="124"/>
      <c r="D57" s="210"/>
      <c r="E57" s="211"/>
      <c r="F57" s="211"/>
      <c r="G57" s="211"/>
      <c r="H57" s="128"/>
      <c r="I57" s="126"/>
      <c r="J57" s="126"/>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row>
    <row r="58" spans="1:42" x14ac:dyDescent="0.2">
      <c r="A58" s="123"/>
      <c r="B58" s="123"/>
      <c r="C58" s="124"/>
      <c r="D58" s="210"/>
      <c r="E58" s="213"/>
      <c r="F58" s="213"/>
      <c r="G58" s="213"/>
      <c r="H58" s="131" t="s">
        <v>59</v>
      </c>
      <c r="I58" s="126"/>
      <c r="J58" s="126" t="s">
        <v>60</v>
      </c>
      <c r="K58" s="213"/>
      <c r="L58" s="213"/>
      <c r="M58" s="213"/>
      <c r="N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row>
    <row r="59" spans="1:42" x14ac:dyDescent="0.2">
      <c r="A59" s="204"/>
      <c r="B59" s="204"/>
      <c r="C59" s="132"/>
      <c r="D59" s="210"/>
      <c r="E59" s="213"/>
      <c r="F59" s="213"/>
      <c r="G59" s="213"/>
      <c r="H59" s="213"/>
      <c r="I59" s="213"/>
      <c r="J59" s="213"/>
      <c r="K59" s="213"/>
      <c r="L59" s="213"/>
      <c r="M59" s="213"/>
      <c r="N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row>
    <row r="60" spans="1:42" x14ac:dyDescent="0.2">
      <c r="A60" s="204"/>
      <c r="B60" s="204"/>
      <c r="C60" s="132"/>
      <c r="D60" s="210"/>
      <c r="E60" s="213"/>
      <c r="F60" s="213"/>
      <c r="G60" s="213"/>
      <c r="H60" s="213"/>
      <c r="I60" s="213"/>
      <c r="J60" s="213"/>
      <c r="K60" s="213"/>
      <c r="L60" s="213"/>
      <c r="M60" s="213"/>
      <c r="N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row>
    <row r="61" spans="1:42" ht="12.75" customHeight="1" x14ac:dyDescent="0.2">
      <c r="A61" s="81" t="s">
        <v>61</v>
      </c>
      <c r="B61" s="81"/>
      <c r="C61" s="82"/>
      <c r="D61" s="83"/>
      <c r="E61" s="81"/>
      <c r="F61" s="81"/>
      <c r="G61" s="81"/>
      <c r="H61" s="81"/>
      <c r="I61" s="81"/>
      <c r="J61" s="81"/>
      <c r="K61" s="81"/>
      <c r="L61" s="81"/>
      <c r="M61" s="81"/>
      <c r="N61" s="81"/>
      <c r="O61" s="81"/>
      <c r="P61" s="81"/>
      <c r="Q61" s="81"/>
      <c r="R61" s="81"/>
      <c r="S61" s="81"/>
      <c r="T61" s="82"/>
      <c r="U61" s="82"/>
      <c r="V61" s="82"/>
      <c r="W61" s="82"/>
      <c r="X61" s="82"/>
      <c r="Y61" s="82"/>
      <c r="Z61" s="82"/>
      <c r="AA61" s="82"/>
      <c r="AB61" s="82"/>
      <c r="AC61" s="82"/>
      <c r="AD61" s="82"/>
      <c r="AE61" s="82"/>
      <c r="AF61" s="82"/>
      <c r="AG61" s="82"/>
      <c r="AH61" s="82"/>
      <c r="AI61" s="82"/>
      <c r="AJ61" s="82"/>
      <c r="AK61" s="82"/>
      <c r="AL61" s="82"/>
      <c r="AM61" s="82"/>
      <c r="AN61" s="82"/>
      <c r="AO61" s="82"/>
      <c r="AP61" s="82"/>
    </row>
    <row r="62" spans="1:42" x14ac:dyDescent="0.2">
      <c r="A62" s="133"/>
      <c r="B62" s="133"/>
      <c r="C62" s="134"/>
      <c r="D62" s="110"/>
      <c r="E62" s="116"/>
      <c r="F62" s="116"/>
      <c r="G62" s="126"/>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row>
    <row r="63" spans="1:42" x14ac:dyDescent="0.2">
      <c r="A63" s="133"/>
      <c r="B63" s="133" t="s">
        <v>62</v>
      </c>
      <c r="C63" s="134"/>
      <c r="D63" s="110"/>
      <c r="E63" s="116"/>
      <c r="F63" s="116"/>
      <c r="G63" s="126"/>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row>
    <row r="64" spans="1:42" x14ac:dyDescent="0.2">
      <c r="A64" s="133"/>
      <c r="B64" s="133"/>
      <c r="C64" s="134"/>
      <c r="D64" s="110"/>
      <c r="E64" s="211"/>
      <c r="F64" s="211"/>
      <c r="G64" s="211"/>
      <c r="H64" s="135" t="s">
        <v>63</v>
      </c>
      <c r="I64" s="126"/>
      <c r="J64" s="116" t="s">
        <v>64</v>
      </c>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row>
    <row r="65" spans="1:42" x14ac:dyDescent="0.2">
      <c r="A65" s="133"/>
      <c r="B65" s="133"/>
      <c r="C65" s="134"/>
      <c r="D65" s="110"/>
      <c r="E65" s="211"/>
      <c r="F65" s="211"/>
      <c r="G65" s="211"/>
      <c r="H65" s="116"/>
      <c r="I65" s="126"/>
      <c r="J65" s="126"/>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row>
    <row r="66" spans="1:42" x14ac:dyDescent="0.2">
      <c r="A66" s="133"/>
      <c r="B66" s="133"/>
      <c r="C66" s="134"/>
      <c r="D66" s="110"/>
      <c r="E66" s="211"/>
      <c r="F66" s="211"/>
      <c r="G66" s="211"/>
      <c r="H66" s="136" t="s">
        <v>65</v>
      </c>
      <c r="I66" s="126"/>
      <c r="J66" s="116" t="s">
        <v>66</v>
      </c>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row>
    <row r="67" spans="1:42" x14ac:dyDescent="0.2">
      <c r="A67" s="133"/>
      <c r="B67" s="133"/>
      <c r="C67" s="134"/>
      <c r="D67" s="110"/>
      <c r="E67" s="211"/>
      <c r="F67" s="211"/>
      <c r="G67" s="211"/>
      <c r="H67" s="116"/>
      <c r="I67" s="126"/>
      <c r="J67" s="116"/>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row>
    <row r="68" spans="1:42" x14ac:dyDescent="0.2">
      <c r="A68" s="133"/>
      <c r="B68" s="133"/>
      <c r="C68" s="134"/>
      <c r="D68" s="110"/>
      <c r="E68" s="211"/>
      <c r="F68" s="211"/>
      <c r="G68" s="211"/>
      <c r="H68" s="116" t="s">
        <v>67</v>
      </c>
      <c r="I68" s="126"/>
      <c r="J68" s="211" t="s">
        <v>68</v>
      </c>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row>
    <row r="69" spans="1:42" x14ac:dyDescent="0.2">
      <c r="A69" s="133"/>
      <c r="B69" s="133"/>
      <c r="C69" s="134"/>
      <c r="D69" s="110"/>
      <c r="E69" s="211"/>
      <c r="F69" s="211"/>
      <c r="G69" s="211"/>
      <c r="H69" s="116"/>
      <c r="I69" s="126"/>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row>
    <row r="70" spans="1:42" x14ac:dyDescent="0.2">
      <c r="A70" s="133"/>
      <c r="B70" s="133" t="s">
        <v>69</v>
      </c>
      <c r="C70" s="134"/>
      <c r="D70" s="110"/>
      <c r="E70" s="211"/>
      <c r="F70" s="211"/>
      <c r="G70" s="211"/>
      <c r="H70" s="116"/>
      <c r="I70" s="126"/>
      <c r="J70" s="116"/>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row>
    <row r="71" spans="1:42" x14ac:dyDescent="0.2">
      <c r="A71" s="133"/>
      <c r="B71" s="133"/>
      <c r="C71" s="134"/>
      <c r="D71" s="110"/>
      <c r="E71" s="211"/>
      <c r="F71" s="211"/>
      <c r="G71" s="211"/>
      <c r="H71" s="185" t="s">
        <v>70</v>
      </c>
      <c r="I71" s="126"/>
      <c r="J71" s="116" t="s">
        <v>33</v>
      </c>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row>
    <row r="72" spans="1:42" x14ac:dyDescent="0.2">
      <c r="A72" s="133"/>
      <c r="B72" s="133"/>
      <c r="C72" s="134"/>
      <c r="D72" s="110"/>
      <c r="E72" s="211"/>
      <c r="F72" s="211"/>
      <c r="G72" s="211"/>
      <c r="H72" s="116"/>
      <c r="I72" s="126"/>
      <c r="J72" s="116"/>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row>
    <row r="73" spans="1:42" x14ac:dyDescent="0.2">
      <c r="A73" s="133"/>
      <c r="B73" s="133"/>
      <c r="C73" s="134"/>
      <c r="D73" s="110"/>
      <c r="E73" s="211"/>
      <c r="F73" s="211"/>
      <c r="G73" s="211"/>
      <c r="H73" s="186" t="s">
        <v>71</v>
      </c>
      <c r="I73" s="126"/>
      <c r="J73" s="116" t="s">
        <v>72</v>
      </c>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row>
    <row r="74" spans="1:42" x14ac:dyDescent="0.2">
      <c r="A74" s="133"/>
      <c r="B74" s="133"/>
      <c r="C74" s="134"/>
      <c r="D74" s="110"/>
      <c r="E74" s="211"/>
      <c r="F74" s="211"/>
      <c r="G74" s="211"/>
      <c r="H74" s="116"/>
      <c r="I74" s="126"/>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row>
    <row r="75" spans="1:42" x14ac:dyDescent="0.2">
      <c r="A75" s="133"/>
      <c r="B75" s="133"/>
      <c r="C75" s="134"/>
      <c r="D75" s="110"/>
      <c r="E75" s="211"/>
      <c r="F75" s="211"/>
      <c r="G75" s="211"/>
      <c r="H75" s="187" t="s">
        <v>73</v>
      </c>
      <c r="I75" s="126"/>
      <c r="J75" s="116" t="s">
        <v>74</v>
      </c>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row>
    <row r="76" spans="1:42" x14ac:dyDescent="0.2">
      <c r="A76" s="133"/>
      <c r="B76" s="133"/>
      <c r="C76" s="134"/>
      <c r="D76" s="110"/>
      <c r="E76" s="211"/>
      <c r="F76" s="211"/>
      <c r="G76" s="211"/>
      <c r="H76" s="116"/>
      <c r="I76" s="126"/>
      <c r="J76" s="116"/>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row>
    <row r="77" spans="1:42" x14ac:dyDescent="0.2">
      <c r="A77" s="133"/>
      <c r="B77" s="133"/>
      <c r="C77" s="134"/>
      <c r="D77" s="110"/>
      <c r="E77" s="211"/>
      <c r="F77" s="211"/>
      <c r="G77" s="211"/>
      <c r="H77" s="186" t="s">
        <v>75</v>
      </c>
      <c r="I77" s="126"/>
      <c r="J77" s="116" t="s">
        <v>76</v>
      </c>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row>
    <row r="78" spans="1:42" x14ac:dyDescent="0.2">
      <c r="A78" s="133"/>
      <c r="B78" s="133"/>
      <c r="C78" s="134"/>
      <c r="D78" s="110"/>
      <c r="E78" s="211"/>
      <c r="F78" s="211"/>
      <c r="G78" s="211"/>
      <c r="H78" s="126"/>
      <c r="I78" s="126"/>
      <c r="J78" s="116"/>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row>
    <row r="79" spans="1:42" x14ac:dyDescent="0.2">
      <c r="A79" s="133"/>
      <c r="B79" s="133" t="s">
        <v>77</v>
      </c>
      <c r="C79" s="134"/>
      <c r="D79" s="110"/>
      <c r="E79" s="211"/>
      <c r="F79" s="211"/>
      <c r="G79" s="211"/>
      <c r="H79" s="116"/>
      <c r="I79" s="126"/>
      <c r="J79" s="116"/>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row>
    <row r="80" spans="1:42" x14ac:dyDescent="0.2">
      <c r="A80" s="133"/>
      <c r="B80" s="133"/>
      <c r="C80" s="134"/>
      <c r="D80" s="110"/>
      <c r="E80" s="211"/>
      <c r="F80" s="211"/>
      <c r="G80" s="211"/>
      <c r="H80" s="137" t="s">
        <v>78</v>
      </c>
      <c r="I80" s="126"/>
      <c r="J80" s="116" t="s">
        <v>79</v>
      </c>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row>
    <row r="81" spans="1:42" x14ac:dyDescent="0.2">
      <c r="A81" s="133"/>
      <c r="B81" s="133"/>
      <c r="C81" s="134"/>
      <c r="D81" s="110"/>
      <c r="E81" s="211"/>
      <c r="F81" s="211"/>
      <c r="G81" s="211"/>
      <c r="H81" s="211"/>
      <c r="I81" s="126"/>
      <c r="J81" s="116"/>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row>
    <row r="82" spans="1:42" x14ac:dyDescent="0.2">
      <c r="A82" s="133"/>
      <c r="B82" s="133"/>
      <c r="C82" s="134"/>
      <c r="D82" s="110"/>
      <c r="E82" s="211"/>
      <c r="F82" s="211"/>
      <c r="G82" s="211"/>
      <c r="H82" s="138" t="s">
        <v>80</v>
      </c>
      <c r="I82" s="116"/>
      <c r="J82" s="126" t="s">
        <v>81</v>
      </c>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row>
    <row r="83" spans="1:42" x14ac:dyDescent="0.2">
      <c r="A83" s="133"/>
      <c r="B83" s="133"/>
      <c r="C83" s="134"/>
      <c r="D83" s="110"/>
      <c r="E83" s="211"/>
      <c r="F83" s="211"/>
      <c r="G83" s="211"/>
      <c r="H83" s="116"/>
      <c r="I83" s="126"/>
      <c r="J83" s="116"/>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row>
    <row r="84" spans="1:42" x14ac:dyDescent="0.2">
      <c r="A84" s="133"/>
      <c r="B84" s="133"/>
      <c r="C84" s="134"/>
      <c r="D84" s="110"/>
      <c r="E84" s="211"/>
      <c r="F84" s="211"/>
      <c r="G84" s="211"/>
      <c r="H84" s="139" t="s">
        <v>82</v>
      </c>
      <c r="I84" s="126"/>
      <c r="J84" s="116" t="s">
        <v>83</v>
      </c>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row>
    <row r="85" spans="1:42" x14ac:dyDescent="0.2">
      <c r="A85" s="133"/>
      <c r="B85" s="133"/>
      <c r="C85" s="134"/>
      <c r="D85" s="110"/>
      <c r="E85" s="211"/>
      <c r="F85" s="211"/>
      <c r="G85" s="211"/>
      <c r="H85" s="211"/>
      <c r="I85" s="126"/>
      <c r="J85" s="116"/>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row>
    <row r="86" spans="1:42" x14ac:dyDescent="0.2">
      <c r="A86" s="133"/>
      <c r="B86" s="133"/>
      <c r="C86" s="134"/>
      <c r="D86" s="110"/>
      <c r="E86" s="211"/>
      <c r="F86" s="211"/>
      <c r="G86" s="211"/>
      <c r="H86" s="140" t="s">
        <v>84</v>
      </c>
      <c r="I86" s="126"/>
      <c r="J86" s="116" t="s">
        <v>85</v>
      </c>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row>
    <row r="87" spans="1:42" x14ac:dyDescent="0.2">
      <c r="A87" s="204"/>
      <c r="B87" s="159"/>
      <c r="C87" s="141"/>
      <c r="D87" s="210"/>
      <c r="E87" s="213"/>
      <c r="F87" s="213"/>
      <c r="G87" s="213"/>
      <c r="H87" s="211"/>
      <c r="I87" s="213"/>
      <c r="J87" s="213"/>
      <c r="K87" s="213"/>
      <c r="L87" s="213"/>
      <c r="M87" s="213"/>
      <c r="N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row>
    <row r="88" spans="1:42" x14ac:dyDescent="0.2">
      <c r="A88" s="204"/>
      <c r="B88" s="159"/>
      <c r="C88" s="141"/>
      <c r="D88" s="210"/>
      <c r="E88" s="213"/>
      <c r="F88" s="213"/>
      <c r="G88" s="213"/>
      <c r="H88" s="188" t="s">
        <v>86</v>
      </c>
      <c r="I88" s="213"/>
      <c r="J88" s="116" t="s">
        <v>87</v>
      </c>
      <c r="K88" s="213"/>
      <c r="L88" s="213"/>
      <c r="M88" s="213"/>
      <c r="N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row>
    <row r="89" spans="1:42" x14ac:dyDescent="0.2">
      <c r="A89" s="204"/>
      <c r="B89" s="159"/>
      <c r="C89" s="141"/>
      <c r="D89" s="210"/>
      <c r="E89" s="213"/>
      <c r="F89" s="213"/>
      <c r="G89" s="213"/>
      <c r="H89" s="211"/>
      <c r="I89" s="213"/>
      <c r="J89" s="213"/>
      <c r="K89" s="213"/>
      <c r="L89" s="213"/>
      <c r="M89" s="213"/>
      <c r="N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row>
    <row r="90" spans="1:42" x14ac:dyDescent="0.2">
      <c r="A90" s="133"/>
      <c r="B90" s="133" t="s">
        <v>88</v>
      </c>
      <c r="C90" s="134"/>
      <c r="D90" s="110"/>
      <c r="E90" s="211"/>
      <c r="F90" s="211"/>
      <c r="G90" s="211"/>
      <c r="H90" s="116"/>
      <c r="I90" s="126"/>
      <c r="J90" s="116"/>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row>
    <row r="91" spans="1:42" x14ac:dyDescent="0.2">
      <c r="A91" s="133"/>
      <c r="B91" s="133"/>
      <c r="C91" s="134"/>
      <c r="D91" s="110"/>
      <c r="E91" s="211"/>
      <c r="F91" s="211"/>
      <c r="G91" s="211"/>
      <c r="H91" s="202" t="s">
        <v>89</v>
      </c>
      <c r="I91" s="126"/>
      <c r="J91" s="116" t="s">
        <v>90</v>
      </c>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row>
    <row r="92" spans="1:42" x14ac:dyDescent="0.2">
      <c r="A92" s="133"/>
      <c r="B92" s="133"/>
      <c r="C92" s="134"/>
      <c r="D92" s="110"/>
      <c r="E92" s="211"/>
      <c r="F92" s="211"/>
      <c r="G92" s="211"/>
      <c r="H92" s="211"/>
      <c r="I92" s="126"/>
      <c r="J92" s="116"/>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row>
    <row r="93" spans="1:42" x14ac:dyDescent="0.2">
      <c r="A93" s="133"/>
      <c r="B93" s="133"/>
      <c r="C93" s="134"/>
      <c r="D93" s="110"/>
      <c r="E93" s="211"/>
      <c r="F93" s="211"/>
      <c r="G93" s="211"/>
      <c r="H93" s="142" t="s">
        <v>91</v>
      </c>
      <c r="I93" s="126"/>
      <c r="J93" s="116" t="s">
        <v>92</v>
      </c>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row>
    <row r="94" spans="1:42" x14ac:dyDescent="0.2">
      <c r="A94" s="133"/>
      <c r="B94" s="133"/>
      <c r="C94" s="134"/>
      <c r="D94" s="110"/>
      <c r="E94" s="211"/>
      <c r="F94" s="211"/>
      <c r="G94" s="211"/>
      <c r="H94" s="116"/>
      <c r="I94" s="126"/>
      <c r="J94" s="116"/>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row>
    <row r="95" spans="1:42" x14ac:dyDescent="0.2">
      <c r="A95" s="133"/>
      <c r="B95" s="133"/>
      <c r="C95" s="134"/>
      <c r="D95" s="110"/>
      <c r="E95" s="211"/>
      <c r="F95" s="211"/>
      <c r="G95" s="211"/>
      <c r="H95" s="143" t="s">
        <v>93</v>
      </c>
      <c r="I95" s="126"/>
      <c r="J95" s="116" t="s">
        <v>94</v>
      </c>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row>
    <row r="96" spans="1:42" x14ac:dyDescent="0.2">
      <c r="A96" s="133"/>
      <c r="B96" s="133"/>
      <c r="C96" s="134"/>
      <c r="D96" s="110"/>
      <c r="E96" s="116"/>
      <c r="F96" s="126"/>
      <c r="G96" s="126"/>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row>
    <row r="97" spans="1:42" x14ac:dyDescent="0.2">
      <c r="A97" s="204"/>
      <c r="B97" s="204"/>
      <c r="C97" s="132"/>
      <c r="D97" s="213"/>
      <c r="E97" s="125"/>
      <c r="F97" s="213"/>
      <c r="G97" s="125"/>
      <c r="H97" s="213"/>
      <c r="I97" s="213"/>
      <c r="J97" s="213"/>
      <c r="K97" s="213"/>
      <c r="L97" s="213"/>
      <c r="M97" s="213"/>
      <c r="N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row>
    <row r="98" spans="1:42" ht="12.75" customHeight="1" x14ac:dyDescent="0.2">
      <c r="A98" s="81" t="s">
        <v>95</v>
      </c>
      <c r="B98" s="81"/>
      <c r="C98" s="82"/>
      <c r="D98" s="83"/>
      <c r="E98" s="81"/>
      <c r="F98" s="81"/>
      <c r="G98" s="81"/>
      <c r="H98" s="81"/>
      <c r="I98" s="81"/>
      <c r="J98" s="81"/>
      <c r="K98" s="81"/>
      <c r="L98" s="81"/>
      <c r="M98" s="81"/>
      <c r="N98" s="81"/>
      <c r="O98" s="81"/>
      <c r="P98" s="81"/>
      <c r="Q98" s="81"/>
      <c r="R98" s="81"/>
      <c r="S98" s="81"/>
      <c r="T98" s="82"/>
      <c r="U98" s="82"/>
      <c r="V98" s="82"/>
      <c r="W98" s="82"/>
      <c r="X98" s="82"/>
      <c r="Y98" s="82"/>
      <c r="Z98" s="82"/>
      <c r="AA98" s="82"/>
      <c r="AB98" s="82"/>
      <c r="AC98" s="82"/>
      <c r="AD98" s="82"/>
      <c r="AE98" s="82"/>
      <c r="AF98" s="82"/>
      <c r="AG98" s="82"/>
      <c r="AH98" s="82"/>
      <c r="AI98" s="82"/>
      <c r="AJ98" s="82"/>
      <c r="AK98" s="82"/>
      <c r="AL98" s="82"/>
      <c r="AM98" s="82"/>
      <c r="AN98" s="82"/>
      <c r="AO98" s="82"/>
      <c r="AP98" s="82"/>
    </row>
    <row r="99" spans="1:42" x14ac:dyDescent="0.2">
      <c r="A99" s="204"/>
      <c r="B99" s="159"/>
      <c r="C99" s="141"/>
      <c r="D99" s="210"/>
      <c r="E99" s="213"/>
      <c r="F99" s="213"/>
      <c r="G99" s="213"/>
      <c r="H99" s="213"/>
      <c r="I99" s="213"/>
      <c r="J99" s="213"/>
      <c r="K99" s="213"/>
      <c r="L99" s="213"/>
      <c r="M99" s="213"/>
      <c r="N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row>
    <row r="100" spans="1:42" x14ac:dyDescent="0.2">
      <c r="A100" s="204"/>
      <c r="B100" s="159"/>
      <c r="C100" s="141"/>
      <c r="D100" s="210"/>
      <c r="E100" s="213"/>
      <c r="F100" s="213"/>
      <c r="G100" s="213"/>
      <c r="H100" s="213" t="s">
        <v>96</v>
      </c>
      <c r="I100" s="213" t="s">
        <v>97</v>
      </c>
      <c r="J100" s="213"/>
      <c r="K100" s="213"/>
      <c r="L100" s="213"/>
      <c r="M100" s="213"/>
      <c r="N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row>
    <row r="101" spans="1:42" x14ac:dyDescent="0.2">
      <c r="A101" s="204"/>
      <c r="B101" s="159"/>
      <c r="C101" s="141"/>
      <c r="D101" s="210"/>
      <c r="E101" s="213"/>
      <c r="F101" s="213"/>
      <c r="G101" s="213"/>
      <c r="H101" s="213" t="s">
        <v>98</v>
      </c>
      <c r="I101" s="213" t="s">
        <v>99</v>
      </c>
      <c r="J101" s="213"/>
      <c r="K101" s="213"/>
      <c r="L101" s="213"/>
      <c r="M101" s="213"/>
      <c r="N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row>
    <row r="102" spans="1:42" x14ac:dyDescent="0.2">
      <c r="A102" s="204"/>
      <c r="B102" s="159"/>
      <c r="C102" s="141"/>
      <c r="D102" s="210"/>
      <c r="E102" s="213"/>
      <c r="F102" s="213"/>
      <c r="G102" s="213"/>
      <c r="H102" s="213" t="s">
        <v>100</v>
      </c>
      <c r="I102" s="213" t="s">
        <v>101</v>
      </c>
      <c r="J102" s="213"/>
      <c r="K102" s="213"/>
      <c r="L102" s="213"/>
      <c r="M102" s="213"/>
      <c r="N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row>
    <row r="103" spans="1:42" x14ac:dyDescent="0.2">
      <c r="A103" s="204"/>
      <c r="B103" s="159"/>
      <c r="C103" s="141"/>
      <c r="D103" s="210"/>
      <c r="E103" s="213"/>
      <c r="F103" s="213"/>
      <c r="G103" s="213"/>
      <c r="H103" s="213" t="s">
        <v>102</v>
      </c>
      <c r="I103" s="213" t="s">
        <v>103</v>
      </c>
      <c r="J103" s="213"/>
      <c r="K103" s="213"/>
      <c r="L103" s="213"/>
      <c r="M103" s="213"/>
      <c r="N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row>
    <row r="104" spans="1:42" x14ac:dyDescent="0.2">
      <c r="A104" s="204"/>
      <c r="B104" s="159"/>
      <c r="C104" s="141"/>
      <c r="D104" s="210"/>
      <c r="E104" s="213"/>
      <c r="F104" s="213"/>
      <c r="G104" s="213"/>
      <c r="H104" s="213" t="s">
        <v>104</v>
      </c>
      <c r="I104" s="213" t="s">
        <v>105</v>
      </c>
      <c r="J104" s="213"/>
      <c r="K104" s="213"/>
      <c r="L104" s="213"/>
      <c r="M104" s="213"/>
      <c r="N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row>
    <row r="105" spans="1:42" x14ac:dyDescent="0.2">
      <c r="A105" s="204"/>
      <c r="B105" s="159"/>
      <c r="C105" s="141"/>
      <c r="D105" s="210"/>
      <c r="E105" s="213"/>
      <c r="F105" s="213"/>
      <c r="G105" s="213"/>
      <c r="H105" s="213" t="s">
        <v>106</v>
      </c>
      <c r="I105" s="213" t="s">
        <v>107</v>
      </c>
      <c r="J105" s="213"/>
      <c r="K105" s="213"/>
      <c r="L105" s="213"/>
      <c r="M105" s="213"/>
      <c r="N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row>
    <row r="106" spans="1:42" x14ac:dyDescent="0.2">
      <c r="A106" s="204"/>
      <c r="B106" s="159"/>
      <c r="C106" s="141"/>
      <c r="D106" s="210"/>
      <c r="E106" s="213"/>
      <c r="F106" s="213"/>
      <c r="G106" s="213"/>
      <c r="H106" s="213" t="s">
        <v>108</v>
      </c>
      <c r="I106" s="213" t="s">
        <v>109</v>
      </c>
      <c r="J106" s="213"/>
      <c r="K106" s="213"/>
      <c r="L106" s="213"/>
      <c r="M106" s="213"/>
      <c r="N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row>
    <row r="107" spans="1:42" x14ac:dyDescent="0.2">
      <c r="A107" s="204"/>
      <c r="B107" s="159"/>
      <c r="C107" s="141"/>
      <c r="D107" s="210"/>
      <c r="E107" s="213"/>
      <c r="F107" s="213"/>
      <c r="G107" s="213"/>
      <c r="H107" s="213"/>
      <c r="I107" s="213"/>
      <c r="J107" s="213"/>
      <c r="K107" s="213"/>
      <c r="L107" s="213"/>
      <c r="M107" s="213"/>
      <c r="N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row>
    <row r="108" spans="1:42" x14ac:dyDescent="0.2">
      <c r="A108" s="204"/>
      <c r="B108" s="159"/>
      <c r="C108" s="141"/>
      <c r="D108" s="210"/>
      <c r="E108" s="213"/>
      <c r="F108" s="213"/>
      <c r="G108" s="213"/>
      <c r="H108" s="213"/>
      <c r="I108" s="213"/>
      <c r="J108" s="213"/>
      <c r="K108" s="213"/>
      <c r="L108" s="213"/>
      <c r="M108" s="213"/>
      <c r="N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row>
    <row r="109" spans="1:42" ht="12.75" customHeight="1" x14ac:dyDescent="0.2">
      <c r="A109" s="81" t="s">
        <v>110</v>
      </c>
      <c r="B109" s="81"/>
      <c r="C109" s="82"/>
      <c r="D109" s="83"/>
      <c r="E109" s="81"/>
      <c r="F109" s="81"/>
      <c r="G109" s="81"/>
      <c r="H109" s="81"/>
      <c r="I109" s="81"/>
      <c r="J109" s="81"/>
      <c r="K109" s="81"/>
      <c r="L109" s="81"/>
      <c r="M109" s="81"/>
      <c r="N109" s="81"/>
      <c r="O109" s="81"/>
      <c r="P109" s="81"/>
      <c r="Q109" s="81"/>
      <c r="R109" s="81"/>
      <c r="S109" s="81"/>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row>
    <row r="110" spans="1:42" x14ac:dyDescent="0.2">
      <c r="A110" s="204"/>
      <c r="B110" s="159"/>
      <c r="C110" s="141"/>
      <c r="D110" s="210"/>
      <c r="E110" s="213"/>
      <c r="F110" s="213"/>
      <c r="G110" s="213"/>
      <c r="H110" s="213"/>
      <c r="I110" s="213"/>
      <c r="J110" s="213"/>
      <c r="K110" s="213"/>
      <c r="L110" s="213"/>
      <c r="M110" s="213"/>
      <c r="N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row>
    <row r="111" spans="1:42" x14ac:dyDescent="0.2">
      <c r="A111" s="204"/>
      <c r="B111" s="159"/>
      <c r="C111" s="141"/>
      <c r="D111" s="210"/>
      <c r="E111" s="213"/>
      <c r="F111" s="213"/>
      <c r="G111" s="213"/>
      <c r="H111" s="213" t="s">
        <v>111</v>
      </c>
      <c r="I111" s="213"/>
      <c r="J111" s="213"/>
      <c r="K111" s="213"/>
      <c r="L111" s="213"/>
      <c r="M111" s="213"/>
      <c r="N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row>
    <row r="112" spans="1:42" x14ac:dyDescent="0.2">
      <c r="A112" s="204"/>
      <c r="B112" s="159"/>
      <c r="C112" s="141"/>
      <c r="D112" s="210"/>
      <c r="E112" s="213"/>
      <c r="F112" s="213"/>
      <c r="G112" s="213"/>
      <c r="H112" s="213"/>
      <c r="I112" s="213"/>
      <c r="J112" s="213"/>
      <c r="K112" s="213"/>
      <c r="L112" s="213"/>
      <c r="M112" s="213"/>
      <c r="N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row>
    <row r="113" spans="1:42" x14ac:dyDescent="0.2">
      <c r="A113" s="204"/>
      <c r="B113" s="159"/>
      <c r="C113" s="141"/>
      <c r="D113" s="210"/>
      <c r="E113" s="213"/>
      <c r="F113" s="213"/>
      <c r="G113" s="213"/>
      <c r="H113" s="213"/>
      <c r="I113" s="213"/>
      <c r="J113" s="213"/>
      <c r="K113" s="213"/>
      <c r="L113" s="213"/>
      <c r="M113" s="213"/>
      <c r="N113" s="213"/>
      <c r="P113" s="213"/>
      <c r="Q113" s="213"/>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row>
    <row r="114" spans="1:42" ht="12.75" customHeight="1" x14ac:dyDescent="0.2">
      <c r="A114" s="81" t="s">
        <v>112</v>
      </c>
      <c r="B114" s="81"/>
      <c r="C114" s="82"/>
      <c r="D114" s="83"/>
      <c r="E114" s="81"/>
      <c r="F114" s="81"/>
      <c r="G114" s="81"/>
      <c r="H114" s="81"/>
      <c r="I114" s="81"/>
      <c r="J114" s="81"/>
      <c r="K114" s="81"/>
      <c r="L114" s="81"/>
      <c r="M114" s="81"/>
      <c r="N114" s="81"/>
      <c r="O114" s="81"/>
      <c r="P114" s="81"/>
      <c r="Q114" s="81"/>
      <c r="R114" s="81"/>
      <c r="S114" s="81"/>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row>
    <row r="115" spans="1:42" x14ac:dyDescent="0.2">
      <c r="A115" s="204"/>
      <c r="B115" s="204"/>
      <c r="C115" s="132"/>
      <c r="D115" s="210"/>
      <c r="E115" s="213"/>
      <c r="F115" s="213"/>
      <c r="G115" s="213"/>
      <c r="H115" s="213"/>
      <c r="I115" s="213"/>
      <c r="J115" s="213"/>
      <c r="K115" s="213"/>
      <c r="L115" s="213"/>
      <c r="M115" s="213"/>
      <c r="N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row>
    <row r="116" spans="1:42" x14ac:dyDescent="0.2">
      <c r="A116" s="204"/>
      <c r="B116" s="204"/>
      <c r="C116" s="132"/>
      <c r="D116" s="210"/>
      <c r="E116" s="213"/>
      <c r="F116" s="213"/>
      <c r="G116" s="213"/>
      <c r="H116" s="213" t="s">
        <v>113</v>
      </c>
      <c r="I116" s="213"/>
      <c r="J116" s="213" t="s">
        <v>114</v>
      </c>
      <c r="K116" s="213"/>
      <c r="L116" s="213"/>
      <c r="M116" s="213"/>
      <c r="N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row>
    <row r="117" spans="1:42" x14ac:dyDescent="0.2">
      <c r="A117" s="204"/>
      <c r="B117" s="204"/>
      <c r="C117" s="132"/>
      <c r="D117" s="210"/>
      <c r="E117" s="213"/>
      <c r="F117" s="213"/>
      <c r="G117" s="213"/>
      <c r="H117" s="213" t="s">
        <v>115</v>
      </c>
      <c r="I117" s="213"/>
      <c r="J117" s="213" t="s">
        <v>116</v>
      </c>
      <c r="K117" s="213"/>
      <c r="L117" s="213"/>
      <c r="M117" s="213"/>
      <c r="N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row>
    <row r="118" spans="1:42" x14ac:dyDescent="0.2">
      <c r="A118" s="204"/>
      <c r="B118" s="204"/>
      <c r="C118" s="132"/>
      <c r="D118" s="210"/>
      <c r="E118" s="213"/>
      <c r="F118" s="213"/>
      <c r="G118" s="213"/>
      <c r="H118" s="213" t="s">
        <v>117</v>
      </c>
      <c r="I118" s="213"/>
      <c r="J118" s="213" t="s">
        <v>118</v>
      </c>
      <c r="K118" s="213"/>
      <c r="L118" s="213"/>
      <c r="M118" s="213"/>
      <c r="N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row>
    <row r="119" spans="1:42" x14ac:dyDescent="0.2">
      <c r="A119" s="204"/>
      <c r="B119" s="204"/>
      <c r="C119" s="132"/>
      <c r="D119" s="210"/>
      <c r="E119" s="213"/>
      <c r="F119" s="213"/>
      <c r="G119" s="213"/>
      <c r="H119" s="213"/>
      <c r="I119" s="213"/>
      <c r="J119" s="213"/>
      <c r="K119" s="213"/>
      <c r="L119" s="213"/>
      <c r="M119" s="213"/>
      <c r="N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row>
    <row r="121" spans="1:42" x14ac:dyDescent="0.2">
      <c r="A121" s="204" t="s">
        <v>15</v>
      </c>
      <c r="B121" s="213"/>
      <c r="C121" s="213"/>
      <c r="D121" s="213"/>
      <c r="E121" s="213"/>
      <c r="F121" s="213"/>
      <c r="G121" s="213"/>
      <c r="H121" s="158"/>
      <c r="I121" s="213"/>
      <c r="J121" s="213"/>
      <c r="K121" s="213"/>
      <c r="L121" s="213"/>
      <c r="M121" s="213"/>
      <c r="N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row>
  </sheetData>
  <sortState ref="H165:I209">
    <sortCondition ref="H165"/>
  </sortState>
  <conditionalFormatting sqref="AD32">
    <cfRule type="cellIs" dxfId="33" priority="13" stopIfTrue="1" operator="equal">
      <formula>"FEED"</formula>
    </cfRule>
    <cfRule type="cellIs" dxfId="32" priority="14" stopIfTrue="1" operator="equal">
      <formula>"EPC"</formula>
    </cfRule>
    <cfRule type="cellIs" dxfId="31" priority="15" stopIfTrue="1" operator="equal">
      <formula>"Operations"</formula>
    </cfRule>
  </conditionalFormatting>
  <conditionalFormatting sqref="AH32">
    <cfRule type="cellIs" dxfId="30" priority="10" stopIfTrue="1" operator="equal">
      <formula>"FEED"</formula>
    </cfRule>
    <cfRule type="cellIs" dxfId="29" priority="11" stopIfTrue="1" operator="equal">
      <formula>"EPC"</formula>
    </cfRule>
    <cfRule type="cellIs" dxfId="28" priority="12" stopIfTrue="1" operator="equal">
      <formula>"Operations"</formula>
    </cfRule>
  </conditionalFormatting>
  <conditionalFormatting sqref="V32">
    <cfRule type="cellIs" dxfId="27" priority="7" stopIfTrue="1" operator="equal">
      <formula>"FEED"</formula>
    </cfRule>
    <cfRule type="cellIs" dxfId="26" priority="8" stopIfTrue="1" operator="equal">
      <formula>"EPC"</formula>
    </cfRule>
    <cfRule type="cellIs" dxfId="25" priority="9" stopIfTrue="1" operator="equal">
      <formula>"Operations"</formula>
    </cfRule>
  </conditionalFormatting>
  <conditionalFormatting sqref="AB32">
    <cfRule type="cellIs" dxfId="24" priority="1" stopIfTrue="1" operator="equal">
      <formula>"FEED"</formula>
    </cfRule>
    <cfRule type="cellIs" dxfId="23" priority="2" stopIfTrue="1" operator="equal">
      <formula>"EPC"</formula>
    </cfRule>
    <cfRule type="cellIs" dxfId="22" priority="3" stopIfTrue="1" operator="equal">
      <formula>"Operations"</formula>
    </cfRule>
  </conditionalFormatting>
  <hyperlinks>
    <hyperlink ref="J117" r:id="rId1" display="javascript:AppendPopup(this,'785243203_2')"/>
  </hyperlinks>
  <printOptions headings="1"/>
  <pageMargins left="0.74803149606299213" right="0.74803149606299213" top="0.98425196850393704" bottom="0.98425196850393704" header="0.51181102362204722" footer="0.51181102362204722"/>
  <pageSetup paperSize="9" scale="45" fitToHeight="0" orientation="landscape" blackAndWhite="1" r:id="rId2"/>
  <headerFooter alignWithMargins="0">
    <oddHeader>&amp;CSheet:&amp;A</oddHeader>
    <oddFooter>&amp;L&amp;F ( Printed on &amp;D at &amp;T )&amp;RPage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99"/>
    <outlinePr summaryBelow="0" summaryRight="0"/>
    <pageSetUpPr autoPageBreaks="0" fitToPage="1"/>
  </sheetPr>
  <dimension ref="A1:XFD139"/>
  <sheetViews>
    <sheetView showGridLines="0" defaultGridColor="0" colorId="22" zoomScale="80" zoomScaleNormal="80" workbookViewId="0">
      <pane xSplit="9" ySplit="5" topLeftCell="J6" activePane="bottomRight" state="frozen"/>
      <selection activeCell="D17" sqref="D17"/>
      <selection pane="topRight" activeCell="D17" sqref="D17"/>
      <selection pane="bottomLeft" activeCell="D17" sqref="D17"/>
      <selection pane="bottomRight" activeCell="E20" sqref="E20"/>
    </sheetView>
  </sheetViews>
  <sheetFormatPr defaultColWidth="0" defaultRowHeight="12.75" outlineLevelRow="1" x14ac:dyDescent="0.2"/>
  <cols>
    <col min="1" max="1" width="3.7109375" style="157" customWidth="1"/>
    <col min="2" max="2" width="1.28515625" style="157" customWidth="1"/>
    <col min="3" max="3" width="1.28515625" style="132" customWidth="1"/>
    <col min="4" max="4" width="20.7109375" style="156" customWidth="1"/>
    <col min="5" max="5" width="97.140625" style="156" bestFit="1" customWidth="1"/>
    <col min="6" max="7" width="12.7109375" style="156" customWidth="1"/>
    <col min="8" max="8" width="15.7109375" style="156" customWidth="1"/>
    <col min="9" max="9" width="2.7109375" style="156" customWidth="1"/>
    <col min="10" max="21" width="12.7109375" style="156" customWidth="1"/>
    <col min="22" max="16384" width="9.140625" hidden="1"/>
  </cols>
  <sheetData>
    <row r="1" spans="1:21" ht="26.25" x14ac:dyDescent="0.2">
      <c r="A1" s="73" t="str">
        <f ca="1" xml:space="preserve"> RIGHT(CELL("FILENAME", $A$1), LEN(CELL("FILENAME", $A$1)) - SEARCH("]", CELL("FILENAME", $A$1)))</f>
        <v>Inputs</v>
      </c>
      <c r="B1" s="204"/>
      <c r="C1" s="141"/>
      <c r="D1" s="213"/>
      <c r="E1" s="145"/>
      <c r="F1" s="221"/>
      <c r="G1" s="221"/>
      <c r="H1" s="221"/>
      <c r="I1" s="212"/>
      <c r="J1" s="222"/>
      <c r="K1" s="212"/>
      <c r="L1" s="212"/>
      <c r="M1" s="212"/>
      <c r="N1" s="212"/>
      <c r="O1" s="212"/>
      <c r="P1" s="212"/>
      <c r="Q1" s="212"/>
      <c r="R1" s="212"/>
      <c r="S1" s="212"/>
      <c r="T1" s="212"/>
      <c r="U1" s="212"/>
    </row>
    <row r="2" spans="1:21" x14ac:dyDescent="0.2">
      <c r="A2" s="74"/>
      <c r="B2" s="74"/>
      <c r="C2" s="75"/>
      <c r="D2" s="214"/>
      <c r="E2" s="160" t="str">
        <f xml:space="preserve"> Time!E$25</f>
        <v>Model period ending</v>
      </c>
      <c r="F2" s="160"/>
      <c r="G2" s="160"/>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x14ac:dyDescent="0.2">
      <c r="A3" s="74"/>
      <c r="B3" s="74"/>
      <c r="C3" s="75"/>
      <c r="D3" s="214"/>
      <c r="E3" s="160" t="str">
        <f xml:space="preserve"> Time!E$80</f>
        <v>Timeline label</v>
      </c>
      <c r="F3" s="160"/>
      <c r="G3" s="160"/>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x14ac:dyDescent="0.2">
      <c r="A4" s="74"/>
      <c r="B4" s="74"/>
      <c r="C4" s="75"/>
      <c r="D4" s="465"/>
      <c r="E4" s="214" t="str">
        <f xml:space="preserve"> Time!E$103</f>
        <v>Financial year ending</v>
      </c>
      <c r="F4" s="160"/>
      <c r="G4" s="160"/>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x14ac:dyDescent="0.2">
      <c r="A5" s="203">
        <f xml:space="preserve"> IF(COUNTIF(A6:A139,"&lt; 0") + COUNTIF(A6:A139,"&gt;0") &lt;&gt; 0, 1, 0)</f>
        <v>0</v>
      </c>
      <c r="B5" s="74"/>
      <c r="C5" s="75"/>
      <c r="D5" s="74" t="s">
        <v>119</v>
      </c>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s="198" customFormat="1" x14ac:dyDescent="0.2">
      <c r="A6" s="192"/>
      <c r="B6" s="192"/>
      <c r="C6" s="199"/>
      <c r="D6" s="469"/>
      <c r="E6" s="191" t="s">
        <v>123</v>
      </c>
      <c r="F6" s="207"/>
      <c r="G6" s="192"/>
      <c r="H6" s="207"/>
      <c r="I6" s="191"/>
      <c r="J6" s="191"/>
      <c r="K6" s="191"/>
      <c r="L6" s="191"/>
      <c r="M6" s="191"/>
      <c r="N6" s="191"/>
      <c r="O6" s="191"/>
      <c r="P6" s="191"/>
      <c r="Q6" s="191"/>
      <c r="R6" s="191"/>
      <c r="S6" s="191"/>
      <c r="T6" s="191"/>
      <c r="U6" s="191"/>
    </row>
    <row r="8" spans="1:21" ht="12.75" customHeight="1" x14ac:dyDescent="0.2">
      <c r="A8" s="81" t="s">
        <v>124</v>
      </c>
      <c r="B8" s="81"/>
      <c r="C8" s="82"/>
      <c r="D8" s="81"/>
      <c r="E8" s="81"/>
      <c r="F8" s="81"/>
      <c r="G8" s="81"/>
      <c r="H8" s="81"/>
      <c r="I8" s="81"/>
      <c r="J8" s="81"/>
      <c r="K8" s="81"/>
      <c r="L8" s="81"/>
      <c r="M8" s="81"/>
      <c r="N8" s="81"/>
      <c r="O8" s="81"/>
      <c r="P8" s="81"/>
      <c r="Q8" s="81"/>
      <c r="R8" s="81"/>
      <c r="S8" s="81"/>
      <c r="T8" s="81"/>
      <c r="U8" s="81"/>
    </row>
    <row r="9" spans="1:21" ht="12.75" customHeight="1" outlineLevel="1" x14ac:dyDescent="0.2">
      <c r="A9" s="212"/>
      <c r="B9" s="204"/>
      <c r="C9"/>
      <c r="D9" s="213"/>
      <c r="E9"/>
      <c r="F9" s="2"/>
      <c r="G9" s="48"/>
      <c r="H9" s="48"/>
      <c r="I9"/>
      <c r="J9" s="33"/>
      <c r="K9" s="33"/>
      <c r="L9" s="33"/>
      <c r="M9" s="33"/>
      <c r="N9" s="33"/>
      <c r="O9" s="33"/>
      <c r="P9" s="33"/>
      <c r="Q9" s="33"/>
      <c r="R9" s="33"/>
      <c r="S9" s="33"/>
      <c r="T9" s="33"/>
      <c r="U9" s="33"/>
    </row>
    <row r="10" spans="1:21" ht="12.75" customHeight="1" outlineLevel="1" x14ac:dyDescent="0.2">
      <c r="A10" s="212"/>
      <c r="B10" s="55" t="s">
        <v>125</v>
      </c>
      <c r="C10" s="55"/>
      <c r="D10" s="56"/>
      <c r="E10" s="56"/>
      <c r="F10" s="50"/>
      <c r="G10" s="51"/>
      <c r="H10" s="51"/>
      <c r="I10" s="160"/>
      <c r="J10" s="160"/>
      <c r="K10" s="160"/>
      <c r="L10" s="160"/>
      <c r="M10" s="160"/>
      <c r="N10" s="160"/>
      <c r="O10" s="160"/>
      <c r="P10" s="214"/>
      <c r="Q10" s="214"/>
      <c r="R10" s="214"/>
      <c r="S10" s="214"/>
      <c r="T10" s="214"/>
      <c r="U10" s="214"/>
    </row>
    <row r="11" spans="1:21" ht="12.75" customHeight="1" outlineLevel="1" x14ac:dyDescent="0.2">
      <c r="A11" s="212"/>
      <c r="B11" s="204"/>
      <c r="C11" s="204"/>
      <c r="D11" s="213"/>
      <c r="E11" s="213"/>
      <c r="F11" s="47"/>
      <c r="G11" s="48"/>
      <c r="H11" s="48"/>
      <c r="I11" s="213"/>
      <c r="J11" s="213"/>
      <c r="K11" s="213"/>
      <c r="L11" s="213"/>
      <c r="M11" s="213"/>
      <c r="N11" s="213"/>
      <c r="O11" s="213"/>
      <c r="P11" s="212"/>
      <c r="Q11" s="212"/>
      <c r="R11" s="212"/>
      <c r="S11" s="212"/>
      <c r="T11" s="212"/>
      <c r="U11" s="212"/>
    </row>
    <row r="12" spans="1:21" ht="12.75" customHeight="1" outlineLevel="1" x14ac:dyDescent="0.2">
      <c r="A12" s="212"/>
      <c r="B12" s="204"/>
      <c r="C12" s="204" t="s">
        <v>126</v>
      </c>
      <c r="D12" s="213"/>
      <c r="E12" s="213"/>
      <c r="F12" s="47"/>
      <c r="G12" s="48"/>
      <c r="H12" s="48"/>
      <c r="I12" s="213"/>
      <c r="J12" s="213"/>
      <c r="K12" s="213"/>
      <c r="L12" s="213"/>
      <c r="M12" s="213"/>
      <c r="N12" s="213"/>
      <c r="O12" s="213"/>
      <c r="P12" s="212"/>
      <c r="Q12" s="212"/>
      <c r="R12" s="212"/>
      <c r="S12" s="212"/>
      <c r="T12" s="212"/>
      <c r="U12" s="212"/>
    </row>
    <row r="13" spans="1:21" ht="12.75" customHeight="1" outlineLevel="1" x14ac:dyDescent="0.2">
      <c r="A13" s="212"/>
      <c r="B13" s="3"/>
      <c r="C13" s="214"/>
      <c r="D13" s="214"/>
      <c r="E13" s="21" t="s">
        <v>127</v>
      </c>
      <c r="F13" s="193">
        <v>41000</v>
      </c>
      <c r="G13" s="30" t="s">
        <v>128</v>
      </c>
      <c r="H13" s="37" t="s">
        <v>129</v>
      </c>
      <c r="I13" s="11"/>
      <c r="J13" s="60"/>
      <c r="K13" s="60"/>
      <c r="L13" s="60"/>
      <c r="M13" s="60"/>
      <c r="N13" s="60"/>
      <c r="O13" s="60"/>
      <c r="P13" s="60"/>
      <c r="Q13" s="60"/>
      <c r="R13" s="60"/>
      <c r="S13" s="60"/>
      <c r="T13" s="60"/>
      <c r="U13" s="60"/>
    </row>
    <row r="14" spans="1:21" ht="12.75" customHeight="1" outlineLevel="1" x14ac:dyDescent="0.2">
      <c r="A14" s="212"/>
      <c r="B14" s="3"/>
      <c r="C14" s="60"/>
      <c r="D14" s="214"/>
      <c r="E14" s="37"/>
      <c r="F14" s="26"/>
      <c r="G14" s="48"/>
      <c r="H14" s="37"/>
      <c r="I14" s="37"/>
      <c r="J14" s="60"/>
      <c r="K14" s="60"/>
      <c r="L14" s="60"/>
      <c r="M14" s="60"/>
      <c r="N14" s="60"/>
      <c r="O14" s="60"/>
      <c r="P14" s="60"/>
      <c r="Q14" s="60"/>
      <c r="R14" s="60"/>
      <c r="S14" s="60"/>
      <c r="T14" s="60"/>
      <c r="U14" s="60"/>
    </row>
    <row r="15" spans="1:21" ht="12.75" customHeight="1" outlineLevel="1" x14ac:dyDescent="0.2">
      <c r="A15" s="212"/>
      <c r="B15" s="204"/>
      <c r="C15" s="159" t="s">
        <v>130</v>
      </c>
      <c r="D15" s="213"/>
      <c r="E15" s="213"/>
      <c r="F15" s="47"/>
      <c r="G15" s="48"/>
      <c r="H15" s="37"/>
      <c r="I15" s="213"/>
      <c r="J15" s="213"/>
      <c r="K15" s="213"/>
      <c r="L15" s="213"/>
      <c r="M15" s="213"/>
      <c r="N15" s="213"/>
      <c r="O15" s="213"/>
      <c r="P15" s="212"/>
      <c r="Q15" s="212"/>
      <c r="R15" s="212"/>
      <c r="S15" s="212"/>
      <c r="T15" s="212"/>
      <c r="U15" s="212"/>
    </row>
    <row r="16" spans="1:21" ht="12.75" customHeight="1" outlineLevel="1" x14ac:dyDescent="0.2">
      <c r="A16" s="212"/>
      <c r="B16" s="3"/>
      <c r="C16" s="214"/>
      <c r="D16" s="214"/>
      <c r="E16" s="212" t="s">
        <v>131</v>
      </c>
      <c r="F16" s="425">
        <v>2013</v>
      </c>
      <c r="G16" s="49" t="s">
        <v>132</v>
      </c>
      <c r="H16" s="49" t="s">
        <v>133</v>
      </c>
      <c r="I16" s="37"/>
      <c r="J16" s="60"/>
      <c r="K16" s="212"/>
      <c r="L16" s="35"/>
      <c r="M16" s="35"/>
      <c r="N16" s="60"/>
      <c r="O16" s="60"/>
      <c r="P16" s="60"/>
      <c r="Q16" s="60"/>
      <c r="R16" s="60"/>
      <c r="S16" s="60"/>
      <c r="T16" s="60"/>
      <c r="U16" s="60"/>
    </row>
    <row r="17" spans="1:21" ht="12.75" customHeight="1" outlineLevel="1" x14ac:dyDescent="0.2">
      <c r="A17" s="212"/>
      <c r="B17" s="3"/>
      <c r="C17" s="214"/>
      <c r="D17" s="214"/>
      <c r="E17" s="213" t="s">
        <v>134</v>
      </c>
      <c r="F17" s="426">
        <v>3</v>
      </c>
      <c r="G17" s="213" t="s">
        <v>135</v>
      </c>
      <c r="H17" s="213" t="s">
        <v>136</v>
      </c>
      <c r="I17" s="37"/>
      <c r="J17" s="60"/>
      <c r="K17" s="212"/>
      <c r="L17" s="212"/>
      <c r="M17" s="212"/>
      <c r="N17" s="60"/>
      <c r="O17" s="60"/>
      <c r="P17" s="60"/>
      <c r="Q17" s="60"/>
      <c r="R17" s="60"/>
      <c r="S17" s="60"/>
      <c r="T17" s="60"/>
      <c r="U17" s="60"/>
    </row>
    <row r="18" spans="1:21" ht="12.75" customHeight="1" outlineLevel="1" x14ac:dyDescent="0.2">
      <c r="A18" s="212"/>
      <c r="B18" s="3"/>
      <c r="C18" s="60"/>
      <c r="D18" s="214"/>
      <c r="E18" s="48"/>
      <c r="F18" s="427"/>
      <c r="G18" s="48"/>
      <c r="H18" s="60"/>
      <c r="I18" s="37"/>
      <c r="J18" s="60"/>
      <c r="K18" s="212"/>
      <c r="L18" s="212"/>
      <c r="M18" s="212"/>
      <c r="N18" s="60"/>
      <c r="O18" s="60"/>
      <c r="P18" s="60"/>
      <c r="Q18" s="60"/>
      <c r="R18" s="60"/>
      <c r="S18" s="60"/>
      <c r="T18" s="60"/>
      <c r="U18" s="60"/>
    </row>
    <row r="19" spans="1:21" ht="12.75" customHeight="1" outlineLevel="1" x14ac:dyDescent="0.2">
      <c r="A19" s="212"/>
      <c r="B19" s="204"/>
      <c r="C19" s="204" t="s">
        <v>137</v>
      </c>
      <c r="D19" s="212"/>
      <c r="E19" s="213"/>
      <c r="F19" s="212"/>
      <c r="G19" s="212"/>
      <c r="H19" s="48"/>
      <c r="I19"/>
      <c r="J19" s="33"/>
      <c r="K19" s="212"/>
      <c r="L19" s="212"/>
      <c r="M19" s="212"/>
      <c r="N19" s="33"/>
      <c r="O19" s="33"/>
      <c r="P19" s="33"/>
      <c r="Q19" s="33"/>
      <c r="R19" s="33"/>
      <c r="S19" s="33"/>
      <c r="T19" s="33"/>
      <c r="U19" s="33"/>
    </row>
    <row r="20" spans="1:21" ht="12.75" customHeight="1" outlineLevel="1" x14ac:dyDescent="0.2">
      <c r="A20" s="212"/>
      <c r="B20" s="204"/>
      <c r="C20" s="33"/>
      <c r="D20" s="212"/>
      <c r="E20" s="213" t="s">
        <v>138</v>
      </c>
      <c r="F20" s="54" t="s">
        <v>139</v>
      </c>
      <c r="G20" s="213" t="s">
        <v>140</v>
      </c>
      <c r="H20" s="48"/>
      <c r="I20"/>
      <c r="J20" s="33"/>
      <c r="K20" s="39"/>
      <c r="L20" s="212"/>
      <c r="M20" s="39"/>
      <c r="N20" s="33"/>
      <c r="O20" s="33"/>
      <c r="P20" s="33"/>
      <c r="Q20" s="33"/>
      <c r="R20" s="33"/>
      <c r="S20" s="33"/>
      <c r="T20" s="33"/>
      <c r="U20" s="33"/>
    </row>
    <row r="21" spans="1:21" ht="12.75" customHeight="1" outlineLevel="1" x14ac:dyDescent="0.2">
      <c r="A21" s="212"/>
      <c r="B21" s="204"/>
      <c r="C21" s="33"/>
      <c r="D21" s="212"/>
      <c r="E21" s="213" t="s">
        <v>141</v>
      </c>
      <c r="F21" s="53" t="s">
        <v>142</v>
      </c>
      <c r="G21" s="36" t="s">
        <v>140</v>
      </c>
      <c r="H21" s="48"/>
      <c r="I21"/>
      <c r="J21" s="33"/>
      <c r="K21" s="212"/>
      <c r="L21" s="212"/>
      <c r="M21" s="212"/>
      <c r="N21" s="33"/>
      <c r="O21" s="33"/>
      <c r="P21" s="33"/>
      <c r="Q21" s="33"/>
      <c r="R21" s="33"/>
      <c r="S21" s="33"/>
      <c r="T21" s="33"/>
      <c r="U21" s="33"/>
    </row>
    <row r="22" spans="1:21" ht="12.75" customHeight="1" outlineLevel="1" x14ac:dyDescent="0.2">
      <c r="A22" s="212"/>
      <c r="B22" s="204"/>
      <c r="C22" s="33"/>
      <c r="D22" s="212"/>
      <c r="E22" s="213" t="s">
        <v>143</v>
      </c>
      <c r="F22" s="194" t="s">
        <v>144</v>
      </c>
      <c r="G22" s="213" t="s">
        <v>140</v>
      </c>
      <c r="H22" s="48"/>
      <c r="I22"/>
      <c r="J22" s="33"/>
      <c r="K22" s="212"/>
      <c r="L22" s="212"/>
      <c r="M22" s="212"/>
      <c r="N22" s="33"/>
      <c r="O22" s="33"/>
      <c r="P22" s="33"/>
      <c r="Q22" s="33"/>
      <c r="R22" s="33"/>
      <c r="S22" s="33"/>
      <c r="T22" s="33"/>
      <c r="U22" s="33"/>
    </row>
    <row r="23" spans="1:21" ht="12.75" customHeight="1" outlineLevel="1" x14ac:dyDescent="0.2">
      <c r="A23" s="212"/>
      <c r="B23" s="204"/>
      <c r="C23" s="33"/>
      <c r="D23" s="212"/>
      <c r="E23" s="213"/>
      <c r="F23" s="212"/>
      <c r="G23" s="212"/>
      <c r="H23" s="48"/>
      <c r="I23"/>
      <c r="J23" s="33"/>
      <c r="K23" s="212"/>
      <c r="L23" s="212"/>
      <c r="M23" s="212"/>
      <c r="N23" s="33"/>
      <c r="O23" s="33"/>
      <c r="P23" s="33"/>
      <c r="Q23" s="33"/>
      <c r="R23" s="33"/>
      <c r="S23" s="33"/>
      <c r="T23" s="33"/>
      <c r="U23" s="33"/>
    </row>
    <row r="24" spans="1:21" ht="12.75" customHeight="1" outlineLevel="1" x14ac:dyDescent="0.2">
      <c r="A24" s="212"/>
      <c r="B24" s="55" t="s">
        <v>145</v>
      </c>
      <c r="C24" s="55"/>
      <c r="D24" s="56"/>
      <c r="E24" s="56"/>
      <c r="F24" s="50"/>
      <c r="G24" s="51"/>
      <c r="H24" s="51"/>
      <c r="I24" s="160"/>
      <c r="J24" s="160"/>
      <c r="K24" s="160"/>
      <c r="L24" s="160"/>
      <c r="M24" s="160"/>
      <c r="N24" s="160"/>
      <c r="O24" s="160"/>
      <c r="P24" s="214"/>
      <c r="Q24" s="214"/>
      <c r="R24" s="214"/>
      <c r="S24" s="214"/>
      <c r="T24" s="214"/>
      <c r="U24" s="214"/>
    </row>
    <row r="25" spans="1:21" ht="12.75" customHeight="1" outlineLevel="1" x14ac:dyDescent="0.2">
      <c r="A25" s="212"/>
      <c r="B25" s="204"/>
      <c r="C25" s="33"/>
      <c r="D25" s="212"/>
      <c r="E25" s="213"/>
      <c r="F25" s="212"/>
      <c r="G25" s="212"/>
      <c r="H25" s="48"/>
      <c r="I25"/>
      <c r="J25" s="33"/>
      <c r="K25" s="212"/>
      <c r="L25" s="212"/>
      <c r="M25" s="212"/>
      <c r="N25" s="33"/>
      <c r="O25" s="33"/>
      <c r="P25" s="33"/>
      <c r="Q25" s="33"/>
      <c r="R25" s="33"/>
      <c r="S25" s="33"/>
      <c r="T25" s="33"/>
      <c r="U25" s="33"/>
    </row>
    <row r="26" spans="1:21" ht="12.75" customHeight="1" outlineLevel="1" x14ac:dyDescent="0.2">
      <c r="A26" s="212"/>
      <c r="B26" s="204"/>
      <c r="D26" s="213"/>
      <c r="E26" s="21" t="s">
        <v>146</v>
      </c>
      <c r="F26" s="193">
        <v>43922</v>
      </c>
      <c r="G26" s="21" t="s">
        <v>128</v>
      </c>
      <c r="H26" s="21"/>
      <c r="I26" s="21"/>
      <c r="J26" s="21"/>
      <c r="K26" s="26"/>
      <c r="L26" s="26"/>
      <c r="M26" s="26"/>
      <c r="N26" s="26"/>
      <c r="O26" s="26"/>
      <c r="P26" s="26"/>
      <c r="Q26" s="26"/>
      <c r="R26" s="26"/>
      <c r="S26" s="26"/>
      <c r="T26" s="26"/>
      <c r="U26" s="26"/>
    </row>
    <row r="27" spans="1:21" ht="12.75" customHeight="1" outlineLevel="1" x14ac:dyDescent="0.2">
      <c r="A27" s="212"/>
      <c r="B27" s="27"/>
      <c r="C27" s="28"/>
      <c r="D27" s="213"/>
      <c r="E27" s="76" t="s">
        <v>147</v>
      </c>
      <c r="F27" s="206">
        <v>5</v>
      </c>
      <c r="G27" s="76" t="s">
        <v>148</v>
      </c>
      <c r="H27" s="69"/>
      <c r="I27" s="69"/>
      <c r="J27" s="69"/>
      <c r="K27" s="69"/>
      <c r="L27" s="69"/>
      <c r="M27" s="69"/>
      <c r="N27" s="69"/>
      <c r="O27" s="69"/>
      <c r="P27" s="69"/>
      <c r="Q27" s="69"/>
      <c r="R27" s="69"/>
      <c r="S27" s="69"/>
      <c r="T27" s="69"/>
      <c r="U27" s="69"/>
    </row>
    <row r="28" spans="1:21" ht="12.75" customHeight="1" outlineLevel="1" x14ac:dyDescent="0.2">
      <c r="A28" s="212"/>
      <c r="B28" s="27"/>
      <c r="C28" s="28"/>
      <c r="D28" s="213"/>
      <c r="E28" s="69" t="s">
        <v>149</v>
      </c>
      <c r="F28" s="195" t="str">
        <f xml:space="preserve"> YEAR(F26) &amp; "-" &amp; TEXT(DATE(YEAR(F26) + F27, 1, 1), "yy")</f>
        <v>2020-25</v>
      </c>
      <c r="G28" s="69" t="s">
        <v>150</v>
      </c>
      <c r="H28" s="69"/>
      <c r="I28" s="69"/>
      <c r="J28" s="69"/>
      <c r="K28" s="69"/>
      <c r="L28" s="69"/>
      <c r="M28" s="69"/>
      <c r="N28" s="69"/>
      <c r="O28" s="69"/>
      <c r="P28" s="69"/>
      <c r="Q28" s="69"/>
      <c r="R28" s="69"/>
      <c r="S28" s="69"/>
      <c r="T28" s="69"/>
      <c r="U28" s="69"/>
    </row>
    <row r="29" spans="1:21" ht="12.75" customHeight="1" outlineLevel="1" x14ac:dyDescent="0.2">
      <c r="A29" s="212"/>
      <c r="B29" s="6"/>
      <c r="C29" s="7"/>
      <c r="D29" s="212"/>
      <c r="E29" s="7"/>
      <c r="F29" s="1"/>
      <c r="G29"/>
      <c r="H29"/>
      <c r="I29"/>
      <c r="J29" s="7"/>
      <c r="K29" s="7"/>
      <c r="L29" s="7"/>
      <c r="M29" s="7"/>
      <c r="N29" s="7"/>
      <c r="O29" s="7"/>
      <c r="P29" s="7"/>
      <c r="Q29" s="7"/>
      <c r="R29" s="7"/>
      <c r="S29" s="7"/>
      <c r="T29" s="7"/>
      <c r="U29" s="7"/>
    </row>
    <row r="30" spans="1:21" ht="12.75" customHeight="1" x14ac:dyDescent="0.2">
      <c r="A30" s="212"/>
      <c r="B30" s="6"/>
      <c r="C30" s="7"/>
      <c r="D30" s="212"/>
      <c r="E30" s="7"/>
      <c r="F30" s="1"/>
      <c r="G30"/>
      <c r="H30"/>
      <c r="I30"/>
      <c r="J30" s="7"/>
      <c r="K30" s="7"/>
      <c r="L30" s="7"/>
      <c r="M30" s="7"/>
      <c r="N30" s="7"/>
      <c r="O30" s="7"/>
      <c r="P30" s="7"/>
      <c r="Q30" s="7"/>
      <c r="R30" s="7"/>
      <c r="S30" s="7"/>
      <c r="T30" s="7"/>
      <c r="U30" s="7"/>
    </row>
    <row r="31" spans="1:21" ht="12.75" customHeight="1" x14ac:dyDescent="0.2">
      <c r="A31" s="81" t="s">
        <v>151</v>
      </c>
      <c r="B31" s="81"/>
      <c r="C31" s="82"/>
      <c r="D31" s="81"/>
      <c r="E31" s="81"/>
      <c r="F31" s="81"/>
      <c r="G31" s="81"/>
      <c r="H31" s="81"/>
      <c r="I31" s="81"/>
      <c r="J31" s="81"/>
      <c r="K31" s="81"/>
      <c r="L31" s="81"/>
      <c r="M31" s="81"/>
      <c r="N31" s="81"/>
      <c r="O31" s="81"/>
      <c r="P31" s="81"/>
      <c r="Q31" s="81"/>
      <c r="R31" s="81"/>
      <c r="S31" s="81"/>
      <c r="T31" s="81"/>
      <c r="U31" s="81"/>
    </row>
    <row r="32" spans="1:21" ht="12.75" customHeight="1" outlineLevel="1" x14ac:dyDescent="0.2">
      <c r="A32" s="212"/>
      <c r="B32" s="6"/>
      <c r="C32" s="7"/>
      <c r="D32" s="212"/>
      <c r="E32" s="7"/>
      <c r="F32" s="1"/>
      <c r="G32"/>
      <c r="H32"/>
      <c r="I32"/>
      <c r="J32" s="7"/>
      <c r="K32" s="7"/>
      <c r="L32" s="7"/>
      <c r="M32" s="7"/>
      <c r="N32" s="7"/>
      <c r="O32" s="7"/>
      <c r="P32" s="7"/>
      <c r="Q32" s="7"/>
      <c r="R32" s="7"/>
      <c r="S32" s="7"/>
      <c r="T32" s="7"/>
      <c r="U32" s="7"/>
    </row>
    <row r="33" spans="1:21" ht="12.75" customHeight="1" outlineLevel="1" x14ac:dyDescent="0.2">
      <c r="A33" s="212"/>
      <c r="B33" s="55" t="s">
        <v>152</v>
      </c>
      <c r="C33" s="55"/>
      <c r="D33" s="56"/>
      <c r="E33" s="56"/>
      <c r="F33" s="50"/>
      <c r="G33" s="51"/>
      <c r="H33" s="51"/>
      <c r="I33" s="160"/>
      <c r="J33" s="160"/>
      <c r="K33" s="160"/>
      <c r="L33" s="160"/>
      <c r="M33" s="160"/>
      <c r="N33" s="160"/>
      <c r="O33" s="160"/>
      <c r="P33" s="214"/>
      <c r="Q33" s="214"/>
      <c r="R33" s="214"/>
      <c r="S33" s="214"/>
      <c r="T33" s="214"/>
      <c r="U33" s="214"/>
    </row>
    <row r="34" spans="1:21" ht="12.75" customHeight="1" outlineLevel="1" x14ac:dyDescent="0.2">
      <c r="A34" s="212"/>
      <c r="B34" s="6"/>
      <c r="C34" s="7"/>
      <c r="D34" s="212"/>
      <c r="E34" s="7"/>
      <c r="F34" s="1"/>
      <c r="G34"/>
      <c r="H34"/>
      <c r="I34"/>
      <c r="J34" s="7"/>
      <c r="K34" s="7"/>
      <c r="L34" s="7"/>
      <c r="M34" s="7"/>
      <c r="N34" s="7"/>
      <c r="O34" s="7"/>
      <c r="P34" s="7"/>
      <c r="Q34" s="7"/>
      <c r="R34" s="7"/>
      <c r="S34" s="7"/>
      <c r="T34" s="7"/>
      <c r="U34" s="7"/>
    </row>
    <row r="35" spans="1:21" ht="12.75" customHeight="1" outlineLevel="1" x14ac:dyDescent="0.2">
      <c r="A35" s="212"/>
      <c r="B35" s="6"/>
      <c r="C35" s="7"/>
      <c r="D35" s="212"/>
      <c r="E35" s="238" t="s">
        <v>153</v>
      </c>
      <c r="F35" s="238"/>
      <c r="G35" s="238" t="s">
        <v>154</v>
      </c>
      <c r="H35" s="238"/>
      <c r="I35" s="238"/>
      <c r="J35" s="262">
        <v>95.9</v>
      </c>
      <c r="K35" s="262">
        <v>98</v>
      </c>
      <c r="L35" s="262">
        <v>99.6</v>
      </c>
      <c r="M35" s="262">
        <v>99.9</v>
      </c>
      <c r="N35" s="262">
        <v>100.6</v>
      </c>
      <c r="O35" s="239">
        <v>103.2</v>
      </c>
      <c r="P35" s="239">
        <v>105.5</v>
      </c>
      <c r="Q35" s="239">
        <v>107.6</v>
      </c>
      <c r="R35" s="239"/>
      <c r="S35" s="239"/>
      <c r="T35" s="239"/>
      <c r="U35" s="239"/>
    </row>
    <row r="36" spans="1:21" ht="12.75" customHeight="1" outlineLevel="1" x14ac:dyDescent="0.2">
      <c r="A36" s="212"/>
      <c r="B36" s="6"/>
      <c r="C36" s="7"/>
      <c r="D36" s="212"/>
      <c r="E36" s="238" t="s">
        <v>155</v>
      </c>
      <c r="F36" s="238"/>
      <c r="G36" s="238" t="s">
        <v>154</v>
      </c>
      <c r="H36" s="238"/>
      <c r="I36" s="238"/>
      <c r="J36" s="262">
        <v>95.9</v>
      </c>
      <c r="K36" s="262">
        <v>98.2</v>
      </c>
      <c r="L36" s="262">
        <v>99.6</v>
      </c>
      <c r="M36" s="262">
        <v>100.1</v>
      </c>
      <c r="N36" s="262">
        <v>100.8</v>
      </c>
      <c r="O36" s="239">
        <v>103.5</v>
      </c>
      <c r="P36" s="239">
        <v>105.9</v>
      </c>
      <c r="Q36" s="239">
        <v>108.12389999999999</v>
      </c>
      <c r="R36" s="239"/>
      <c r="S36" s="239"/>
      <c r="T36" s="239"/>
      <c r="U36" s="239"/>
    </row>
    <row r="37" spans="1:21" ht="12.75" customHeight="1" outlineLevel="1" x14ac:dyDescent="0.2">
      <c r="A37" s="212"/>
      <c r="B37" s="6"/>
      <c r="C37" s="7"/>
      <c r="D37" s="212"/>
      <c r="E37" s="238" t="s">
        <v>156</v>
      </c>
      <c r="F37" s="238"/>
      <c r="G37" s="238" t="s">
        <v>154</v>
      </c>
      <c r="H37" s="238"/>
      <c r="I37" s="238"/>
      <c r="J37" s="262">
        <v>95.6</v>
      </c>
      <c r="K37" s="262">
        <v>98</v>
      </c>
      <c r="L37" s="262">
        <v>99.8</v>
      </c>
      <c r="M37" s="262">
        <v>100.1</v>
      </c>
      <c r="N37" s="262">
        <v>101</v>
      </c>
      <c r="O37" s="239">
        <v>103.5</v>
      </c>
      <c r="P37" s="239">
        <v>105.9</v>
      </c>
      <c r="Q37" s="239">
        <v>108.12389999999999</v>
      </c>
      <c r="R37" s="239"/>
      <c r="S37" s="239"/>
      <c r="T37" s="239"/>
      <c r="U37" s="239"/>
    </row>
    <row r="38" spans="1:21" ht="12.75" customHeight="1" outlineLevel="1" x14ac:dyDescent="0.2">
      <c r="A38" s="212"/>
      <c r="B38" s="6"/>
      <c r="C38" s="7"/>
      <c r="D38" s="212"/>
      <c r="E38" s="238" t="s">
        <v>157</v>
      </c>
      <c r="F38" s="238"/>
      <c r="G38" s="238" t="s">
        <v>154</v>
      </c>
      <c r="H38" s="238"/>
      <c r="I38" s="238"/>
      <c r="J38" s="262">
        <v>95.7</v>
      </c>
      <c r="K38" s="262">
        <v>98</v>
      </c>
      <c r="L38" s="262">
        <v>99.6</v>
      </c>
      <c r="M38" s="262">
        <v>100</v>
      </c>
      <c r="N38" s="262">
        <v>100.9</v>
      </c>
      <c r="O38" s="239">
        <v>103.5</v>
      </c>
      <c r="P38" s="239">
        <v>105.9</v>
      </c>
      <c r="Q38" s="239">
        <v>108.12389999999999</v>
      </c>
      <c r="R38" s="239"/>
      <c r="S38" s="239"/>
      <c r="T38" s="239"/>
      <c r="U38" s="239"/>
    </row>
    <row r="39" spans="1:21" ht="12.75" customHeight="1" outlineLevel="1" x14ac:dyDescent="0.2">
      <c r="A39" s="212"/>
      <c r="B39" s="6"/>
      <c r="C39" s="7"/>
      <c r="D39" s="212"/>
      <c r="E39" s="238" t="s">
        <v>158</v>
      </c>
      <c r="F39" s="238"/>
      <c r="G39" s="238" t="s">
        <v>154</v>
      </c>
      <c r="H39" s="238"/>
      <c r="I39" s="238"/>
      <c r="J39" s="262">
        <v>96.1</v>
      </c>
      <c r="K39" s="262">
        <v>98.4</v>
      </c>
      <c r="L39" s="262">
        <v>99.9</v>
      </c>
      <c r="M39" s="262">
        <v>100.3</v>
      </c>
      <c r="N39" s="262">
        <v>101.2</v>
      </c>
      <c r="O39" s="239">
        <v>104</v>
      </c>
      <c r="P39" s="239">
        <v>106.5</v>
      </c>
      <c r="Q39" s="239">
        <v>108.73649999999999</v>
      </c>
      <c r="R39" s="239"/>
      <c r="S39" s="239"/>
      <c r="T39" s="239"/>
      <c r="U39" s="239"/>
    </row>
    <row r="40" spans="1:21" ht="12.75" customHeight="1" outlineLevel="1" x14ac:dyDescent="0.2">
      <c r="A40" s="212"/>
      <c r="B40" s="6"/>
      <c r="C40" s="7"/>
      <c r="D40" s="212"/>
      <c r="E40" s="238" t="s">
        <v>159</v>
      </c>
      <c r="F40" s="238"/>
      <c r="G40" s="238" t="s">
        <v>154</v>
      </c>
      <c r="H40" s="238"/>
      <c r="I40" s="238"/>
      <c r="J40" s="262">
        <v>96.4</v>
      </c>
      <c r="K40" s="262">
        <v>98.7</v>
      </c>
      <c r="L40" s="262">
        <v>100</v>
      </c>
      <c r="M40" s="262">
        <v>100.2</v>
      </c>
      <c r="N40" s="262">
        <v>101.5</v>
      </c>
      <c r="O40" s="239">
        <v>104.3</v>
      </c>
      <c r="P40" s="239">
        <v>106.6</v>
      </c>
      <c r="Q40" s="239">
        <v>108.83859999999999</v>
      </c>
      <c r="R40" s="239"/>
      <c r="S40" s="239"/>
      <c r="T40" s="239"/>
      <c r="U40" s="239"/>
    </row>
    <row r="41" spans="1:21" ht="12.75" customHeight="1" outlineLevel="1" x14ac:dyDescent="0.2">
      <c r="A41" s="212"/>
      <c r="B41" s="6"/>
      <c r="C41" s="7"/>
      <c r="D41" s="212"/>
      <c r="E41" s="238" t="s">
        <v>160</v>
      </c>
      <c r="F41" s="238"/>
      <c r="G41" s="238" t="s">
        <v>154</v>
      </c>
      <c r="H41" s="238"/>
      <c r="I41" s="238"/>
      <c r="J41" s="262">
        <v>96.8</v>
      </c>
      <c r="K41" s="262">
        <v>98.8</v>
      </c>
      <c r="L41" s="262">
        <v>100.1</v>
      </c>
      <c r="M41" s="262">
        <v>100.3</v>
      </c>
      <c r="N41" s="262">
        <v>101.6</v>
      </c>
      <c r="O41" s="239">
        <v>104.4</v>
      </c>
      <c r="P41" s="239">
        <v>106.7</v>
      </c>
      <c r="Q41" s="239">
        <v>108.94069999999999</v>
      </c>
      <c r="R41" s="239"/>
      <c r="S41" s="239"/>
      <c r="T41" s="239"/>
      <c r="U41" s="239"/>
    </row>
    <row r="42" spans="1:21" ht="12.75" customHeight="1" outlineLevel="1" x14ac:dyDescent="0.2">
      <c r="A42" s="212"/>
      <c r="B42" s="6"/>
      <c r="C42" s="7"/>
      <c r="D42" s="212"/>
      <c r="E42" s="238" t="s">
        <v>161</v>
      </c>
      <c r="F42" s="238"/>
      <c r="G42" s="238" t="s">
        <v>154</v>
      </c>
      <c r="H42" s="238"/>
      <c r="I42" s="238"/>
      <c r="J42" s="262">
        <v>97</v>
      </c>
      <c r="K42" s="262">
        <v>98.8</v>
      </c>
      <c r="L42" s="262">
        <v>99.9</v>
      </c>
      <c r="M42" s="262">
        <v>100.3</v>
      </c>
      <c r="N42" s="262">
        <v>101.8</v>
      </c>
      <c r="O42" s="239">
        <v>104.7</v>
      </c>
      <c r="P42" s="239">
        <v>106.9</v>
      </c>
      <c r="Q42" s="239">
        <v>109.14489999999999</v>
      </c>
      <c r="R42" s="239"/>
      <c r="S42" s="239"/>
      <c r="T42" s="239"/>
      <c r="U42" s="239"/>
    </row>
    <row r="43" spans="1:21" ht="12.75" customHeight="1" outlineLevel="1" x14ac:dyDescent="0.2">
      <c r="A43" s="212"/>
      <c r="B43" s="6"/>
      <c r="C43" s="7"/>
      <c r="D43" s="212"/>
      <c r="E43" s="238" t="s">
        <v>162</v>
      </c>
      <c r="F43" s="238"/>
      <c r="G43" s="238" t="s">
        <v>154</v>
      </c>
      <c r="H43" s="238"/>
      <c r="I43" s="238"/>
      <c r="J43" s="262">
        <v>97.3</v>
      </c>
      <c r="K43" s="262">
        <v>99.2</v>
      </c>
      <c r="L43" s="262">
        <v>99.9</v>
      </c>
      <c r="M43" s="262">
        <v>100.4</v>
      </c>
      <c r="N43" s="262">
        <v>102.2</v>
      </c>
      <c r="O43" s="239">
        <v>105</v>
      </c>
      <c r="P43" s="239">
        <v>107.1</v>
      </c>
      <c r="Q43" s="239">
        <v>109.34909999999998</v>
      </c>
      <c r="R43" s="239"/>
      <c r="S43" s="239"/>
      <c r="T43" s="239"/>
      <c r="U43" s="239"/>
    </row>
    <row r="44" spans="1:21" ht="12.75" customHeight="1" outlineLevel="1" x14ac:dyDescent="0.2">
      <c r="A44" s="212"/>
      <c r="B44" s="6"/>
      <c r="C44" s="7"/>
      <c r="D44" s="212"/>
      <c r="E44" s="238" t="s">
        <v>163</v>
      </c>
      <c r="F44" s="238"/>
      <c r="G44" s="238" t="s">
        <v>154</v>
      </c>
      <c r="H44" s="238"/>
      <c r="I44" s="238"/>
      <c r="J44" s="262">
        <v>97</v>
      </c>
      <c r="K44" s="262">
        <v>98.7</v>
      </c>
      <c r="L44" s="262">
        <v>99.2</v>
      </c>
      <c r="M44" s="262">
        <v>99.9</v>
      </c>
      <c r="N44" s="262">
        <v>101.8</v>
      </c>
      <c r="O44" s="239">
        <v>104.5</v>
      </c>
      <c r="P44" s="239">
        <v>106.4</v>
      </c>
      <c r="Q44" s="239">
        <v>108.6344</v>
      </c>
      <c r="R44" s="239"/>
      <c r="S44" s="239"/>
      <c r="T44" s="239"/>
      <c r="U44" s="239"/>
    </row>
    <row r="45" spans="1:21" ht="12.75" customHeight="1" outlineLevel="1" x14ac:dyDescent="0.2">
      <c r="A45" s="212"/>
      <c r="B45" s="6"/>
      <c r="C45" s="7"/>
      <c r="D45" s="212"/>
      <c r="E45" s="238" t="s">
        <v>164</v>
      </c>
      <c r="F45" s="238"/>
      <c r="G45" s="238" t="s">
        <v>154</v>
      </c>
      <c r="H45" s="238"/>
      <c r="I45" s="238"/>
      <c r="J45" s="262">
        <v>97.5</v>
      </c>
      <c r="K45" s="262">
        <v>99.1</v>
      </c>
      <c r="L45" s="262">
        <v>99.5</v>
      </c>
      <c r="M45" s="262">
        <v>100.1</v>
      </c>
      <c r="N45" s="262">
        <v>102.4</v>
      </c>
      <c r="O45" s="239">
        <v>104.9</v>
      </c>
      <c r="P45" s="239">
        <v>106.8</v>
      </c>
      <c r="Q45" s="239">
        <v>109.04279999999999</v>
      </c>
      <c r="R45" s="239"/>
      <c r="S45" s="239"/>
      <c r="T45" s="239"/>
      <c r="U45" s="239"/>
    </row>
    <row r="46" spans="1:21" ht="12.75" customHeight="1" outlineLevel="1" x14ac:dyDescent="0.2">
      <c r="A46" s="212"/>
      <c r="B46" s="6"/>
      <c r="C46" s="7"/>
      <c r="D46" s="212"/>
      <c r="E46" s="238" t="s">
        <v>165</v>
      </c>
      <c r="F46" s="238"/>
      <c r="G46" s="238" t="s">
        <v>154</v>
      </c>
      <c r="H46" s="238"/>
      <c r="I46" s="238"/>
      <c r="J46" s="262">
        <v>97.8</v>
      </c>
      <c r="K46" s="262">
        <v>99.3</v>
      </c>
      <c r="L46" s="262">
        <v>99.6</v>
      </c>
      <c r="M46" s="262">
        <v>100.4</v>
      </c>
      <c r="N46" s="262">
        <v>102.7</v>
      </c>
      <c r="O46" s="239">
        <v>105.1</v>
      </c>
      <c r="P46" s="239">
        <v>107</v>
      </c>
      <c r="Q46" s="239">
        <v>109.24699999999999</v>
      </c>
      <c r="R46" s="239"/>
      <c r="S46" s="239"/>
      <c r="T46" s="239"/>
      <c r="U46" s="239"/>
    </row>
    <row r="47" spans="1:21" ht="12.75" customHeight="1" outlineLevel="1" x14ac:dyDescent="0.2">
      <c r="A47" s="212"/>
      <c r="B47" s="6"/>
      <c r="C47" s="7"/>
      <c r="D47" s="212"/>
      <c r="E47" s="7"/>
      <c r="F47" s="1"/>
      <c r="G47"/>
      <c r="H47"/>
      <c r="I47"/>
      <c r="J47" s="7"/>
      <c r="K47" s="7"/>
      <c r="L47" s="7"/>
      <c r="M47" s="7"/>
      <c r="N47" s="7"/>
      <c r="O47" s="7"/>
      <c r="P47" s="7"/>
      <c r="Q47" s="7"/>
      <c r="R47" s="7"/>
      <c r="S47" s="7"/>
      <c r="T47" s="7"/>
      <c r="U47" s="7"/>
    </row>
    <row r="48" spans="1:21" s="233" customFormat="1" outlineLevel="1" x14ac:dyDescent="0.2">
      <c r="A48" s="256"/>
      <c r="B48" s="256"/>
      <c r="C48" s="257"/>
      <c r="D48" s="258"/>
      <c r="E48" s="241" t="s">
        <v>166</v>
      </c>
      <c r="F48" s="241"/>
      <c r="G48" s="241" t="s">
        <v>167</v>
      </c>
      <c r="H48" s="241"/>
      <c r="I48" s="241"/>
      <c r="J48" s="263"/>
      <c r="K48" s="263"/>
      <c r="L48" s="263"/>
      <c r="M48" s="263"/>
      <c r="N48" s="263"/>
      <c r="O48" s="263"/>
      <c r="P48" s="263"/>
      <c r="Q48" s="263"/>
      <c r="R48" s="263"/>
      <c r="S48" s="263"/>
      <c r="T48" s="263"/>
      <c r="U48" s="263"/>
    </row>
    <row r="49" spans="1:21" ht="12.75" customHeight="1" outlineLevel="1" x14ac:dyDescent="0.2">
      <c r="A49" s="212"/>
      <c r="B49" s="6"/>
      <c r="C49" s="7"/>
      <c r="D49" s="212"/>
      <c r="E49" s="7"/>
      <c r="F49" s="1"/>
      <c r="G49"/>
      <c r="H49"/>
      <c r="I49"/>
      <c r="J49" s="7"/>
      <c r="K49" s="7"/>
      <c r="L49" s="7"/>
      <c r="M49" s="7"/>
      <c r="N49" s="7"/>
      <c r="O49" s="7"/>
      <c r="P49" s="7"/>
      <c r="Q49" s="7"/>
      <c r="R49" s="7"/>
      <c r="S49" s="7"/>
      <c r="T49" s="7"/>
      <c r="U49" s="7"/>
    </row>
    <row r="50" spans="1:21" ht="12.75" customHeight="1" outlineLevel="1" x14ac:dyDescent="0.2">
      <c r="A50" s="212"/>
      <c r="B50" s="55" t="s">
        <v>168</v>
      </c>
      <c r="C50" s="55"/>
      <c r="D50" s="56"/>
      <c r="E50" s="56"/>
      <c r="F50" s="50"/>
      <c r="G50" s="51"/>
      <c r="H50" s="51"/>
      <c r="I50" s="160"/>
      <c r="J50" s="160"/>
      <c r="K50" s="160"/>
      <c r="L50" s="160"/>
      <c r="M50" s="160"/>
      <c r="N50" s="160"/>
      <c r="O50" s="160"/>
      <c r="P50" s="214"/>
      <c r="Q50" s="214"/>
      <c r="R50" s="214"/>
      <c r="S50" s="214"/>
      <c r="T50" s="214"/>
      <c r="U50" s="214"/>
    </row>
    <row r="51" spans="1:21" ht="12.75" customHeight="1" outlineLevel="1" x14ac:dyDescent="0.2">
      <c r="A51" s="212"/>
      <c r="B51" s="6"/>
      <c r="C51" s="7"/>
      <c r="D51" s="212"/>
      <c r="E51" s="7"/>
      <c r="F51" s="1"/>
      <c r="G51"/>
      <c r="H51"/>
      <c r="I51"/>
      <c r="J51" s="7"/>
      <c r="K51" s="7"/>
      <c r="L51" s="7"/>
      <c r="M51" s="7"/>
      <c r="N51" s="7"/>
      <c r="O51" s="7"/>
      <c r="P51" s="7"/>
      <c r="Q51" s="7"/>
      <c r="R51" s="7"/>
      <c r="S51" s="7"/>
      <c r="T51" s="7"/>
      <c r="U51" s="7"/>
    </row>
    <row r="52" spans="1:21" ht="12.75" customHeight="1" outlineLevel="1" x14ac:dyDescent="0.2">
      <c r="A52" s="212"/>
      <c r="B52" s="6"/>
      <c r="C52" s="7"/>
      <c r="D52" s="212"/>
      <c r="E52" s="238" t="s">
        <v>169</v>
      </c>
      <c r="F52" s="238"/>
      <c r="G52" s="238" t="s">
        <v>154</v>
      </c>
      <c r="H52" s="238"/>
      <c r="I52" s="238"/>
      <c r="J52" s="262">
        <v>242.5</v>
      </c>
      <c r="K52" s="262">
        <v>249.5</v>
      </c>
      <c r="L52" s="262">
        <v>255.7</v>
      </c>
      <c r="M52" s="262">
        <v>258</v>
      </c>
      <c r="N52" s="262">
        <v>261.39999999999998</v>
      </c>
      <c r="O52" s="239">
        <v>270.60000000000002</v>
      </c>
      <c r="P52" s="239">
        <v>279.7</v>
      </c>
      <c r="Q52" s="239">
        <v>288.2</v>
      </c>
      <c r="R52" s="239"/>
      <c r="S52" s="239"/>
      <c r="T52" s="239"/>
      <c r="U52" s="239"/>
    </row>
    <row r="53" spans="1:21" ht="12.75" customHeight="1" outlineLevel="1" x14ac:dyDescent="0.2">
      <c r="A53" s="212"/>
      <c r="B53" s="6"/>
      <c r="C53" s="7"/>
      <c r="D53" s="212"/>
      <c r="E53" s="238" t="s">
        <v>170</v>
      </c>
      <c r="F53" s="238"/>
      <c r="G53" s="238" t="s">
        <v>154</v>
      </c>
      <c r="H53" s="238"/>
      <c r="I53" s="238"/>
      <c r="J53" s="262">
        <v>242.4</v>
      </c>
      <c r="K53" s="262">
        <v>250</v>
      </c>
      <c r="L53" s="262">
        <v>255.9</v>
      </c>
      <c r="M53" s="262">
        <v>258.5</v>
      </c>
      <c r="N53" s="262">
        <v>262.10000000000002</v>
      </c>
      <c r="O53" s="239">
        <v>271.7</v>
      </c>
      <c r="P53" s="239">
        <v>280.7</v>
      </c>
      <c r="Q53" s="239">
        <v>289.40169999999995</v>
      </c>
      <c r="R53" s="239"/>
      <c r="S53" s="239"/>
      <c r="T53" s="239"/>
      <c r="U53" s="239"/>
    </row>
    <row r="54" spans="1:21" ht="12.75" customHeight="1" outlineLevel="1" x14ac:dyDescent="0.2">
      <c r="A54" s="212"/>
      <c r="B54" s="6"/>
      <c r="C54" s="7"/>
      <c r="D54" s="212"/>
      <c r="E54" s="238" t="s">
        <v>171</v>
      </c>
      <c r="F54" s="238"/>
      <c r="G54" s="238" t="s">
        <v>154</v>
      </c>
      <c r="H54" s="238"/>
      <c r="I54" s="238"/>
      <c r="J54" s="262">
        <v>241.8</v>
      </c>
      <c r="K54" s="262">
        <v>249.7</v>
      </c>
      <c r="L54" s="262">
        <v>256.3</v>
      </c>
      <c r="M54" s="262">
        <v>258.89999999999998</v>
      </c>
      <c r="N54" s="262">
        <v>263.10000000000002</v>
      </c>
      <c r="O54" s="239">
        <v>272.3</v>
      </c>
      <c r="P54" s="239">
        <v>281.5</v>
      </c>
      <c r="Q54" s="239">
        <v>290.22649999999999</v>
      </c>
      <c r="R54" s="239"/>
      <c r="S54" s="239"/>
      <c r="T54" s="239"/>
      <c r="U54" s="239"/>
    </row>
    <row r="55" spans="1:21" ht="12.75" customHeight="1" outlineLevel="1" x14ac:dyDescent="0.2">
      <c r="A55" s="212"/>
      <c r="B55" s="6"/>
      <c r="C55" s="7"/>
      <c r="D55" s="212"/>
      <c r="E55" s="238" t="s">
        <v>172</v>
      </c>
      <c r="F55" s="238"/>
      <c r="G55" s="238" t="s">
        <v>154</v>
      </c>
      <c r="H55" s="238"/>
      <c r="I55" s="238"/>
      <c r="J55" s="262">
        <v>242.1</v>
      </c>
      <c r="K55" s="262">
        <v>249.7</v>
      </c>
      <c r="L55" s="262">
        <v>256</v>
      </c>
      <c r="M55" s="262">
        <v>258.60000000000002</v>
      </c>
      <c r="N55" s="262">
        <v>263.39999999999998</v>
      </c>
      <c r="O55" s="239">
        <v>272.89999999999998</v>
      </c>
      <c r="P55" s="239">
        <v>281.7</v>
      </c>
      <c r="Q55" s="239">
        <v>290.43269999999995</v>
      </c>
      <c r="R55" s="239"/>
      <c r="S55" s="239"/>
      <c r="T55" s="239"/>
      <c r="U55" s="239"/>
    </row>
    <row r="56" spans="1:21" ht="12.75" customHeight="1" outlineLevel="1" x14ac:dyDescent="0.2">
      <c r="A56" s="212"/>
      <c r="B56" s="6"/>
      <c r="C56" s="7"/>
      <c r="D56" s="212"/>
      <c r="E56" s="238" t="s">
        <v>173</v>
      </c>
      <c r="F56" s="238"/>
      <c r="G56" s="238" t="s">
        <v>154</v>
      </c>
      <c r="H56" s="238"/>
      <c r="I56" s="238"/>
      <c r="J56" s="262">
        <v>243</v>
      </c>
      <c r="K56" s="262">
        <v>251</v>
      </c>
      <c r="L56" s="262">
        <v>257</v>
      </c>
      <c r="M56" s="262">
        <v>259.8</v>
      </c>
      <c r="N56" s="262">
        <v>264.39999999999998</v>
      </c>
      <c r="O56" s="239">
        <v>274.7</v>
      </c>
      <c r="P56" s="239">
        <v>284.2</v>
      </c>
      <c r="Q56" s="239">
        <v>293.01019999999994</v>
      </c>
      <c r="R56" s="239"/>
      <c r="S56" s="239"/>
      <c r="T56" s="239"/>
      <c r="U56" s="239"/>
    </row>
    <row r="57" spans="1:21" ht="12.75" customHeight="1" outlineLevel="1" x14ac:dyDescent="0.2">
      <c r="A57" s="212"/>
      <c r="B57" s="6"/>
      <c r="C57" s="7"/>
      <c r="D57" s="212"/>
      <c r="E57" s="238" t="s">
        <v>174</v>
      </c>
      <c r="F57" s="238"/>
      <c r="G57" s="238" t="s">
        <v>154</v>
      </c>
      <c r="H57" s="238"/>
      <c r="I57" s="238"/>
      <c r="J57" s="262">
        <v>244.2</v>
      </c>
      <c r="K57" s="262">
        <v>251.9</v>
      </c>
      <c r="L57" s="262">
        <v>257.60000000000002</v>
      </c>
      <c r="M57" s="262">
        <v>259.60000000000002</v>
      </c>
      <c r="N57" s="262">
        <v>264.89999999999998</v>
      </c>
      <c r="O57" s="239">
        <v>275.10000000000002</v>
      </c>
      <c r="P57" s="239">
        <v>284.10000000000002</v>
      </c>
      <c r="Q57" s="239">
        <v>292.90710000000001</v>
      </c>
      <c r="R57" s="239"/>
      <c r="S57" s="239"/>
      <c r="T57" s="239"/>
      <c r="U57" s="239"/>
    </row>
    <row r="58" spans="1:21" ht="12.75" customHeight="1" outlineLevel="1" x14ac:dyDescent="0.2">
      <c r="A58" s="212"/>
      <c r="B58" s="6"/>
      <c r="C58" s="7"/>
      <c r="D58" s="212"/>
      <c r="E58" s="238" t="s">
        <v>175</v>
      </c>
      <c r="F58" s="238"/>
      <c r="G58" s="238" t="s">
        <v>154</v>
      </c>
      <c r="H58" s="238"/>
      <c r="I58" s="238"/>
      <c r="J58" s="262">
        <v>245.6</v>
      </c>
      <c r="K58" s="262">
        <v>251.9</v>
      </c>
      <c r="L58" s="262">
        <v>257.7</v>
      </c>
      <c r="M58" s="262">
        <v>259.5</v>
      </c>
      <c r="N58" s="262">
        <v>264.8</v>
      </c>
      <c r="O58" s="239">
        <v>275.3</v>
      </c>
      <c r="P58" s="239">
        <v>284.5</v>
      </c>
      <c r="Q58" s="239">
        <v>293.31949999999995</v>
      </c>
      <c r="R58" s="239"/>
      <c r="S58" s="239"/>
      <c r="T58" s="239"/>
      <c r="U58" s="239"/>
    </row>
    <row r="59" spans="1:21" ht="12.75" customHeight="1" outlineLevel="1" x14ac:dyDescent="0.2">
      <c r="A59" s="212"/>
      <c r="B59" s="6"/>
      <c r="C59" s="7"/>
      <c r="D59" s="212"/>
      <c r="E59" s="238" t="s">
        <v>176</v>
      </c>
      <c r="F59" s="238"/>
      <c r="G59" s="238" t="s">
        <v>154</v>
      </c>
      <c r="H59" s="238"/>
      <c r="I59" s="238"/>
      <c r="J59" s="262">
        <v>245.6</v>
      </c>
      <c r="K59" s="262">
        <v>252.1</v>
      </c>
      <c r="L59" s="262">
        <v>257.10000000000002</v>
      </c>
      <c r="M59" s="262">
        <v>259.8</v>
      </c>
      <c r="N59" s="262">
        <v>265.5</v>
      </c>
      <c r="O59" s="239">
        <v>275.8</v>
      </c>
      <c r="P59" s="239">
        <v>284.60000000000002</v>
      </c>
      <c r="Q59" s="239">
        <v>293.42259999999999</v>
      </c>
      <c r="R59" s="239"/>
      <c r="S59" s="239"/>
      <c r="T59" s="239"/>
      <c r="U59" s="239"/>
    </row>
    <row r="60" spans="1:21" ht="12.75" customHeight="1" outlineLevel="1" x14ac:dyDescent="0.2">
      <c r="A60" s="212"/>
      <c r="B60" s="6"/>
      <c r="C60" s="7"/>
      <c r="D60" s="212"/>
      <c r="E60" s="238" t="s">
        <v>177</v>
      </c>
      <c r="F60" s="238"/>
      <c r="G60" s="238" t="s">
        <v>154</v>
      </c>
      <c r="H60" s="238"/>
      <c r="I60" s="238"/>
      <c r="J60" s="262">
        <v>246.8</v>
      </c>
      <c r="K60" s="262">
        <v>253.4</v>
      </c>
      <c r="L60" s="262">
        <v>257.5</v>
      </c>
      <c r="M60" s="262">
        <v>260.60000000000002</v>
      </c>
      <c r="N60" s="262">
        <v>267.10000000000002</v>
      </c>
      <c r="O60" s="239">
        <v>278.10000000000002</v>
      </c>
      <c r="P60" s="239">
        <v>285.60000000000002</v>
      </c>
      <c r="Q60" s="239">
        <v>294.45359999999999</v>
      </c>
      <c r="R60" s="239"/>
      <c r="S60" s="239"/>
      <c r="T60" s="239"/>
      <c r="U60" s="239"/>
    </row>
    <row r="61" spans="1:21" ht="12.75" customHeight="1" outlineLevel="1" x14ac:dyDescent="0.2">
      <c r="A61" s="212"/>
      <c r="B61" s="6"/>
      <c r="C61" s="7"/>
      <c r="D61" s="212"/>
      <c r="E61" s="238" t="s">
        <v>178</v>
      </c>
      <c r="F61" s="238"/>
      <c r="G61" s="238" t="s">
        <v>154</v>
      </c>
      <c r="H61" s="238"/>
      <c r="I61" s="238"/>
      <c r="J61" s="262">
        <v>245.8</v>
      </c>
      <c r="K61" s="262">
        <v>252.6</v>
      </c>
      <c r="L61" s="262">
        <v>255.4</v>
      </c>
      <c r="M61" s="262">
        <v>258.8</v>
      </c>
      <c r="N61" s="262">
        <v>265.5</v>
      </c>
      <c r="O61" s="239">
        <v>276</v>
      </c>
      <c r="P61" s="239">
        <v>283</v>
      </c>
      <c r="Q61" s="239">
        <v>291.77299999999997</v>
      </c>
      <c r="R61" s="239"/>
      <c r="S61" s="239"/>
      <c r="T61" s="239"/>
      <c r="U61" s="239"/>
    </row>
    <row r="62" spans="1:21" ht="12.75" customHeight="1" outlineLevel="1" x14ac:dyDescent="0.2">
      <c r="A62" s="212"/>
      <c r="B62" s="6"/>
      <c r="C62" s="7"/>
      <c r="D62" s="212"/>
      <c r="E62" s="238" t="s">
        <v>179</v>
      </c>
      <c r="F62" s="238"/>
      <c r="G62" s="238" t="s">
        <v>154</v>
      </c>
      <c r="H62" s="238"/>
      <c r="I62" s="238"/>
      <c r="J62" s="262">
        <v>247.6</v>
      </c>
      <c r="K62" s="262">
        <v>254.2</v>
      </c>
      <c r="L62" s="262">
        <v>256.7</v>
      </c>
      <c r="M62" s="262">
        <v>260</v>
      </c>
      <c r="N62" s="262">
        <v>268.39999999999998</v>
      </c>
      <c r="O62" s="239">
        <v>278.10000000000002</v>
      </c>
      <c r="P62" s="239">
        <v>285</v>
      </c>
      <c r="Q62" s="239">
        <v>293.83499999999998</v>
      </c>
      <c r="R62" s="239"/>
      <c r="S62" s="239"/>
      <c r="T62" s="239"/>
      <c r="U62" s="239"/>
    </row>
    <row r="63" spans="1:21" ht="12.75" customHeight="1" outlineLevel="1" x14ac:dyDescent="0.2">
      <c r="A63" s="212"/>
      <c r="B63" s="6"/>
      <c r="C63" s="7"/>
      <c r="D63" s="212"/>
      <c r="E63" s="238" t="s">
        <v>180</v>
      </c>
      <c r="F63" s="238"/>
      <c r="G63" s="238" t="s">
        <v>154</v>
      </c>
      <c r="H63" s="238"/>
      <c r="I63" s="238"/>
      <c r="J63" s="262">
        <v>248.7</v>
      </c>
      <c r="K63" s="262">
        <v>254.8</v>
      </c>
      <c r="L63" s="262">
        <v>257.10000000000002</v>
      </c>
      <c r="M63" s="262">
        <v>261.10000000000002</v>
      </c>
      <c r="N63" s="262">
        <v>269.3</v>
      </c>
      <c r="O63" s="239">
        <v>278.3</v>
      </c>
      <c r="P63" s="239">
        <v>285.10000000000002</v>
      </c>
      <c r="Q63" s="239">
        <v>293.93810000000002</v>
      </c>
      <c r="R63" s="239"/>
      <c r="S63" s="239"/>
      <c r="T63" s="239"/>
      <c r="U63" s="239"/>
    </row>
    <row r="64" spans="1:21" ht="12.75" customHeight="1" outlineLevel="1" x14ac:dyDescent="0.2">
      <c r="A64" s="212"/>
      <c r="B64" s="6"/>
      <c r="C64" s="7"/>
      <c r="D64" s="212"/>
      <c r="E64" s="7"/>
      <c r="F64" s="1"/>
      <c r="G64"/>
      <c r="H64"/>
      <c r="I64"/>
      <c r="J64" s="7"/>
      <c r="K64" s="7"/>
      <c r="L64" s="7"/>
      <c r="M64" s="7"/>
      <c r="N64" s="7"/>
      <c r="O64" s="7"/>
      <c r="P64" s="7"/>
      <c r="Q64" s="7"/>
      <c r="R64" s="7"/>
      <c r="S64" s="7"/>
      <c r="T64" s="7"/>
      <c r="U64" s="7"/>
    </row>
    <row r="65" spans="1:21" s="233" customFormat="1" outlineLevel="1" x14ac:dyDescent="0.2">
      <c r="A65" s="256"/>
      <c r="B65" s="256"/>
      <c r="C65" s="257"/>
      <c r="D65" s="258"/>
      <c r="E65" s="241" t="s">
        <v>181</v>
      </c>
      <c r="F65" s="241"/>
      <c r="G65" s="241" t="s">
        <v>167</v>
      </c>
      <c r="H65" s="241"/>
      <c r="I65" s="241"/>
      <c r="J65" s="240"/>
      <c r="K65" s="240"/>
      <c r="L65" s="240"/>
      <c r="M65" s="240"/>
      <c r="N65" s="240"/>
      <c r="O65" s="263"/>
      <c r="P65" s="263"/>
      <c r="Q65" s="263"/>
      <c r="R65" s="240"/>
      <c r="S65" s="240"/>
      <c r="T65" s="240"/>
      <c r="U65" s="240"/>
    </row>
    <row r="66" spans="1:21" ht="12.75" customHeight="1" outlineLevel="1" x14ac:dyDescent="0.2">
      <c r="A66" s="212"/>
      <c r="B66" s="6"/>
      <c r="C66" s="7"/>
      <c r="D66" s="212"/>
      <c r="E66" s="7"/>
      <c r="F66" s="1"/>
      <c r="G66"/>
      <c r="H66"/>
      <c r="I66"/>
      <c r="J66" s="7"/>
      <c r="K66" s="7"/>
      <c r="L66" s="7"/>
      <c r="M66" s="7"/>
      <c r="N66" s="7"/>
      <c r="O66" s="7"/>
      <c r="P66" s="7"/>
      <c r="Q66" s="7"/>
      <c r="R66" s="7"/>
      <c r="S66" s="7"/>
      <c r="T66" s="7"/>
      <c r="U66" s="7"/>
    </row>
    <row r="67" spans="1:21" ht="12.75" customHeight="1" outlineLevel="1" x14ac:dyDescent="0.2">
      <c r="A67" s="212"/>
      <c r="B67" s="55" t="s">
        <v>182</v>
      </c>
      <c r="C67" s="55"/>
      <c r="D67" s="56"/>
      <c r="E67" s="56"/>
      <c r="F67" s="50"/>
      <c r="G67" s="51"/>
      <c r="H67" s="51"/>
      <c r="I67" s="160"/>
      <c r="J67" s="160"/>
      <c r="K67" s="160"/>
      <c r="L67" s="160"/>
      <c r="M67" s="160"/>
      <c r="N67" s="160"/>
      <c r="O67" s="160"/>
      <c r="P67" s="214"/>
      <c r="Q67" s="214"/>
      <c r="R67" s="214"/>
      <c r="S67" s="214"/>
      <c r="T67" s="214"/>
      <c r="U67" s="214"/>
    </row>
    <row r="68" spans="1:21" ht="12.75" customHeight="1" outlineLevel="1" x14ac:dyDescent="0.2">
      <c r="A68" s="212"/>
      <c r="B68" s="6"/>
      <c r="C68" s="7"/>
      <c r="D68" s="212"/>
      <c r="E68" s="7"/>
      <c r="F68" s="1"/>
      <c r="G68"/>
      <c r="H68"/>
      <c r="I68"/>
      <c r="J68" s="7"/>
      <c r="K68" s="7"/>
      <c r="L68" s="7"/>
      <c r="M68" s="7"/>
      <c r="N68" s="7"/>
      <c r="O68" s="7"/>
      <c r="P68" s="7"/>
      <c r="Q68" s="7"/>
      <c r="R68" s="7"/>
      <c r="S68" s="7"/>
      <c r="T68" s="7"/>
      <c r="U68" s="7"/>
    </row>
    <row r="69" spans="1:21" ht="12.75" customHeight="1" outlineLevel="1" x14ac:dyDescent="0.2">
      <c r="A69" s="212"/>
      <c r="B69" s="6"/>
      <c r="C69" s="7"/>
      <c r="D69" s="212"/>
      <c r="E69" s="265" t="s">
        <v>183</v>
      </c>
      <c r="F69" s="266">
        <v>2013</v>
      </c>
      <c r="G69" s="217" t="s">
        <v>132</v>
      </c>
      <c r="H69"/>
      <c r="I69"/>
      <c r="J69" s="7"/>
      <c r="K69" s="7"/>
      <c r="L69" s="7"/>
      <c r="M69" s="7"/>
      <c r="N69" s="7"/>
      <c r="O69" s="7"/>
      <c r="P69" s="7"/>
      <c r="Q69" s="7"/>
      <c r="R69" s="7"/>
      <c r="S69" s="7"/>
      <c r="T69" s="7"/>
      <c r="U69" s="7"/>
    </row>
    <row r="70" spans="1:21" ht="12.75" customHeight="1" outlineLevel="1" x14ac:dyDescent="0.2">
      <c r="A70" s="212"/>
      <c r="B70" s="6"/>
      <c r="C70" s="7"/>
      <c r="D70" s="212"/>
      <c r="E70" s="265" t="s">
        <v>184</v>
      </c>
      <c r="F70" s="266">
        <v>2018</v>
      </c>
      <c r="G70" s="217" t="s">
        <v>132</v>
      </c>
      <c r="H70"/>
      <c r="I70"/>
      <c r="J70" s="7"/>
      <c r="K70" s="7"/>
      <c r="L70" s="7"/>
      <c r="M70" s="7"/>
      <c r="N70" s="7"/>
      <c r="O70" s="7"/>
      <c r="P70" s="7"/>
      <c r="Q70" s="7"/>
      <c r="R70" s="7"/>
      <c r="S70" s="7"/>
      <c r="T70" s="7"/>
      <c r="U70" s="7"/>
    </row>
    <row r="71" spans="1:21" ht="12.75" customHeight="1" outlineLevel="1" x14ac:dyDescent="0.2">
      <c r="A71" s="212"/>
      <c r="B71" s="6"/>
      <c r="C71" s="7"/>
      <c r="D71" s="212"/>
      <c r="E71" s="265" t="s">
        <v>185</v>
      </c>
      <c r="F71" s="266">
        <v>2018</v>
      </c>
      <c r="G71" s="217" t="s">
        <v>132</v>
      </c>
      <c r="H71"/>
      <c r="I71"/>
      <c r="J71" s="7"/>
      <c r="K71" s="7"/>
      <c r="L71" s="7"/>
      <c r="M71" s="7"/>
      <c r="N71" s="7"/>
      <c r="O71" s="7"/>
      <c r="P71" s="7"/>
      <c r="Q71" s="7"/>
      <c r="R71" s="7"/>
      <c r="S71" s="7"/>
      <c r="T71" s="7"/>
      <c r="U71" s="7"/>
    </row>
    <row r="72" spans="1:21" ht="12.75" customHeight="1" outlineLevel="1" x14ac:dyDescent="0.2">
      <c r="A72" s="212"/>
      <c r="B72" s="6"/>
      <c r="C72" s="7"/>
      <c r="D72" s="212"/>
      <c r="E72" s="265" t="s">
        <v>186</v>
      </c>
      <c r="F72" s="266">
        <v>2020</v>
      </c>
      <c r="G72" s="217" t="s">
        <v>132</v>
      </c>
      <c r="H72"/>
      <c r="I72"/>
      <c r="J72" s="7"/>
      <c r="K72" s="7"/>
      <c r="L72" s="7"/>
      <c r="M72" s="7"/>
      <c r="N72" s="7"/>
      <c r="O72" s="7"/>
      <c r="P72" s="7"/>
      <c r="Q72" s="7"/>
      <c r="R72" s="7"/>
      <c r="S72" s="7"/>
      <c r="T72" s="7"/>
      <c r="U72" s="7"/>
    </row>
    <row r="73" spans="1:21" ht="12.75" customHeight="1" outlineLevel="1" x14ac:dyDescent="0.2">
      <c r="A73" s="212"/>
      <c r="B73" s="6"/>
      <c r="C73" s="7"/>
      <c r="D73" s="212"/>
      <c r="E73" s="217"/>
      <c r="F73" s="232"/>
      <c r="G73" s="217"/>
      <c r="H73"/>
      <c r="I73"/>
      <c r="J73" s="7"/>
      <c r="K73" s="7"/>
      <c r="L73" s="7"/>
      <c r="M73" s="7"/>
      <c r="N73" s="7"/>
      <c r="O73" s="7"/>
      <c r="P73" s="7"/>
      <c r="Q73" s="7"/>
      <c r="R73" s="7"/>
      <c r="S73" s="7"/>
      <c r="T73" s="7"/>
      <c r="U73" s="7"/>
    </row>
    <row r="74" spans="1:21" ht="12.75" customHeight="1" outlineLevel="1" x14ac:dyDescent="0.2">
      <c r="A74" s="212"/>
      <c r="B74" s="55" t="s">
        <v>187</v>
      </c>
      <c r="C74" s="55"/>
      <c r="D74" s="56"/>
      <c r="E74" s="56"/>
      <c r="F74" s="50"/>
      <c r="G74" s="51"/>
      <c r="H74" s="51"/>
      <c r="I74" s="160"/>
      <c r="J74" s="160"/>
      <c r="K74" s="160"/>
      <c r="L74" s="160"/>
      <c r="M74" s="160"/>
      <c r="N74" s="160"/>
      <c r="O74" s="160"/>
      <c r="P74" s="214"/>
      <c r="Q74" s="214"/>
      <c r="R74" s="214"/>
      <c r="S74" s="214"/>
      <c r="T74" s="214"/>
      <c r="U74" s="214"/>
    </row>
    <row r="75" spans="1:21" ht="12.75" customHeight="1" outlineLevel="1" x14ac:dyDescent="0.2">
      <c r="A75" s="212"/>
      <c r="B75" s="6"/>
      <c r="C75" s="7"/>
      <c r="D75" s="212"/>
      <c r="E75" s="7"/>
      <c r="F75" s="1"/>
      <c r="G75"/>
      <c r="H75"/>
      <c r="I75"/>
      <c r="J75" s="7"/>
      <c r="K75" s="7"/>
      <c r="L75" s="7"/>
      <c r="M75" s="7"/>
      <c r="N75" s="7"/>
      <c r="O75" s="7"/>
      <c r="P75" s="7"/>
      <c r="Q75" s="7"/>
      <c r="R75" s="7"/>
      <c r="S75" s="7"/>
      <c r="T75" s="7"/>
      <c r="U75" s="7"/>
    </row>
    <row r="76" spans="1:21" ht="12.75" customHeight="1" outlineLevel="1" x14ac:dyDescent="0.2">
      <c r="A76" s="212"/>
      <c r="B76" s="6"/>
      <c r="C76" s="7"/>
      <c r="D76" s="212"/>
      <c r="E76" s="217" t="s">
        <v>185</v>
      </c>
      <c r="F76" s="218">
        <v>2020</v>
      </c>
      <c r="G76" s="217" t="s">
        <v>132</v>
      </c>
      <c r="H76"/>
      <c r="I76"/>
      <c r="J76" s="7"/>
      <c r="K76" s="7"/>
      <c r="L76" s="7"/>
      <c r="M76" s="7"/>
      <c r="N76" s="7"/>
      <c r="O76" s="7"/>
      <c r="P76" s="7"/>
      <c r="Q76" s="7"/>
      <c r="R76" s="7"/>
      <c r="S76" s="7"/>
      <c r="T76" s="7"/>
      <c r="U76" s="7"/>
    </row>
    <row r="77" spans="1:21" ht="12.75" customHeight="1" outlineLevel="1" x14ac:dyDescent="0.2">
      <c r="A77" s="212"/>
      <c r="B77" s="6"/>
      <c r="C77" s="7"/>
      <c r="D77" s="212"/>
      <c r="E77" s="217" t="s">
        <v>188</v>
      </c>
      <c r="F77" s="218">
        <v>2018</v>
      </c>
      <c r="G77" s="217" t="s">
        <v>132</v>
      </c>
      <c r="H77"/>
      <c r="I77"/>
      <c r="J77" s="7"/>
      <c r="K77" s="7"/>
      <c r="L77" s="7"/>
      <c r="M77" s="7"/>
      <c r="N77" s="7"/>
      <c r="O77" s="7"/>
      <c r="P77" s="7"/>
      <c r="Q77" s="7"/>
      <c r="R77" s="7"/>
      <c r="S77" s="7"/>
      <c r="T77" s="7"/>
      <c r="U77" s="7"/>
    </row>
    <row r="78" spans="1:21" ht="12.75" customHeight="1" outlineLevel="1" x14ac:dyDescent="0.2">
      <c r="A78" s="212"/>
      <c r="B78" s="6"/>
      <c r="C78" s="7"/>
      <c r="D78" s="212"/>
      <c r="E78" s="447" t="s">
        <v>380</v>
      </c>
      <c r="F78" s="218">
        <v>2018</v>
      </c>
      <c r="G78" s="217" t="s">
        <v>132</v>
      </c>
      <c r="H78"/>
      <c r="I78"/>
      <c r="J78" s="7"/>
      <c r="K78" s="7"/>
      <c r="L78" s="7"/>
      <c r="M78" s="7"/>
      <c r="N78" s="7"/>
      <c r="O78" s="7"/>
      <c r="P78" s="7"/>
      <c r="Q78" s="7"/>
      <c r="R78" s="7"/>
      <c r="S78" s="7"/>
      <c r="T78" s="7"/>
      <c r="U78" s="7"/>
    </row>
    <row r="79" spans="1:21" ht="12.75" customHeight="1" outlineLevel="1" x14ac:dyDescent="0.2">
      <c r="A79" s="212"/>
      <c r="B79" s="6"/>
      <c r="C79" s="7"/>
      <c r="D79" s="212"/>
      <c r="E79" s="217"/>
      <c r="F79" s="232"/>
      <c r="G79" s="217"/>
      <c r="H79"/>
      <c r="I79"/>
      <c r="J79" s="7"/>
      <c r="K79" s="7"/>
      <c r="L79" s="7"/>
      <c r="M79" s="7"/>
      <c r="N79" s="7"/>
      <c r="O79" s="7"/>
      <c r="P79" s="7"/>
      <c r="Q79" s="7"/>
      <c r="R79" s="7"/>
      <c r="S79" s="7"/>
      <c r="T79" s="7"/>
      <c r="U79" s="7"/>
    </row>
    <row r="80" spans="1:21" ht="12.75" customHeight="1" x14ac:dyDescent="0.2">
      <c r="A80" s="212"/>
      <c r="B80" s="6"/>
      <c r="C80" s="7"/>
      <c r="D80" s="212"/>
      <c r="E80" s="7"/>
      <c r="F80" s="1"/>
      <c r="G80"/>
      <c r="H80"/>
      <c r="I80"/>
      <c r="J80" s="7"/>
      <c r="K80" s="7"/>
      <c r="L80" s="7"/>
      <c r="M80" s="7"/>
      <c r="N80" s="7"/>
      <c r="O80" s="7"/>
      <c r="P80" s="7"/>
      <c r="Q80" s="7"/>
      <c r="R80" s="7"/>
      <c r="S80" s="7"/>
      <c r="T80" s="7"/>
      <c r="U80" s="7"/>
    </row>
    <row r="81" spans="1:16384" ht="12.75" customHeight="1" x14ac:dyDescent="0.2">
      <c r="A81" s="81" t="s">
        <v>189</v>
      </c>
      <c r="B81" s="81"/>
      <c r="C81" s="82"/>
      <c r="D81" s="81"/>
      <c r="E81" s="81"/>
      <c r="F81" s="81"/>
      <c r="G81" s="81"/>
      <c r="H81" s="81"/>
      <c r="I81" s="81"/>
      <c r="J81" s="81"/>
      <c r="K81" s="81"/>
      <c r="L81" s="81"/>
      <c r="M81" s="81"/>
      <c r="N81" s="81"/>
      <c r="O81" s="81"/>
      <c r="P81" s="81"/>
      <c r="Q81" s="81"/>
      <c r="R81" s="81"/>
      <c r="S81" s="81"/>
      <c r="T81" s="81"/>
      <c r="U81" s="81"/>
    </row>
    <row r="82" spans="1:16384" s="12" customFormat="1" ht="12.75" customHeight="1" outlineLevel="1" x14ac:dyDescent="0.2">
      <c r="A82" s="74"/>
      <c r="B82" s="74"/>
      <c r="C82" s="214"/>
      <c r="D82" s="74"/>
      <c r="E82" s="74"/>
      <c r="F82" s="74"/>
      <c r="G82" s="74"/>
      <c r="H82" s="74"/>
      <c r="I82" s="74"/>
      <c r="J82" s="74"/>
      <c r="K82" s="74"/>
      <c r="L82" s="74"/>
      <c r="M82" s="74"/>
      <c r="N82" s="74"/>
      <c r="O82" s="74"/>
      <c r="P82" s="74"/>
      <c r="Q82" s="74"/>
      <c r="R82" s="74"/>
      <c r="S82" s="74"/>
      <c r="T82" s="74"/>
      <c r="U82" s="74"/>
    </row>
    <row r="83" spans="1:16384" ht="12.75" customHeight="1" outlineLevel="1" x14ac:dyDescent="0.2">
      <c r="A83" s="212"/>
      <c r="B83" s="55" t="s">
        <v>190</v>
      </c>
      <c r="C83" s="55"/>
      <c r="D83" s="56"/>
      <c r="E83" s="56"/>
      <c r="F83" s="50"/>
      <c r="G83" s="51"/>
      <c r="H83" s="51"/>
      <c r="I83" s="160"/>
      <c r="J83" s="160"/>
      <c r="K83" s="160"/>
      <c r="L83" s="160"/>
      <c r="M83" s="160"/>
      <c r="N83" s="160"/>
      <c r="O83" s="160"/>
      <c r="P83" s="214"/>
      <c r="Q83" s="214"/>
      <c r="R83" s="214"/>
      <c r="S83" s="214"/>
      <c r="T83" s="214"/>
      <c r="U83" s="214"/>
    </row>
    <row r="84" spans="1:16384" s="12" customFormat="1" ht="12.75" customHeight="1" outlineLevel="1" x14ac:dyDescent="0.2">
      <c r="A84" s="6"/>
      <c r="B84" s="6"/>
      <c r="C84" s="7"/>
      <c r="D84" s="212"/>
      <c r="E84" s="7"/>
      <c r="F84" s="1"/>
      <c r="J84" s="7"/>
      <c r="K84" s="7"/>
      <c r="L84" s="7"/>
      <c r="M84" s="7"/>
      <c r="N84" s="7"/>
      <c r="O84" s="7"/>
      <c r="P84" s="7"/>
      <c r="Q84" s="7"/>
      <c r="R84" s="7"/>
      <c r="S84" s="7"/>
      <c r="T84" s="7"/>
      <c r="U84" s="7"/>
    </row>
    <row r="85" spans="1:16384" s="12" customFormat="1" ht="12.75" customHeight="1" outlineLevel="1" x14ac:dyDescent="0.2">
      <c r="A85" s="6"/>
      <c r="B85" s="6"/>
      <c r="C85" s="7"/>
      <c r="D85" s="212"/>
      <c r="E85" s="269" t="s">
        <v>191</v>
      </c>
      <c r="F85" s="206">
        <v>2616.6773848103471</v>
      </c>
      <c r="G85" s="269" t="s">
        <v>192</v>
      </c>
      <c r="H85" s="261" t="s">
        <v>193</v>
      </c>
      <c r="J85" s="7"/>
      <c r="K85" s="7"/>
      <c r="L85" s="7"/>
      <c r="M85" s="7"/>
      <c r="N85" s="7"/>
      <c r="O85" s="7"/>
      <c r="P85" s="7"/>
      <c r="Q85" s="7"/>
      <c r="R85" s="7"/>
      <c r="S85" s="7"/>
      <c r="T85" s="7"/>
      <c r="U85" s="7"/>
    </row>
    <row r="86" spans="1:16384" s="12" customFormat="1" ht="12.75" customHeight="1" outlineLevel="1" x14ac:dyDescent="0.2">
      <c r="A86" s="6"/>
      <c r="B86" s="6"/>
      <c r="C86" s="7"/>
      <c r="D86" s="212"/>
      <c r="E86" s="269" t="s">
        <v>194</v>
      </c>
      <c r="F86" s="206">
        <v>-24.537663716038409</v>
      </c>
      <c r="G86" s="269" t="s">
        <v>192</v>
      </c>
      <c r="H86" s="261" t="s">
        <v>193</v>
      </c>
      <c r="J86" s="7"/>
      <c r="K86" s="7"/>
      <c r="L86" s="7"/>
      <c r="M86" s="7"/>
      <c r="N86" s="7"/>
      <c r="O86" s="7"/>
      <c r="P86" s="7"/>
      <c r="Q86" s="7"/>
      <c r="R86" s="7"/>
      <c r="S86" s="7"/>
      <c r="T86" s="7"/>
      <c r="U86" s="7"/>
    </row>
    <row r="87" spans="1:16384" s="12" customFormat="1" ht="12.75" customHeight="1" outlineLevel="1" x14ac:dyDescent="0.2">
      <c r="A87" s="6"/>
      <c r="B87" s="6"/>
      <c r="C87" s="7"/>
      <c r="D87" s="212"/>
      <c r="E87" s="480" t="s">
        <v>367</v>
      </c>
      <c r="F87" s="206">
        <v>-50.61785831480924</v>
      </c>
      <c r="G87" s="269" t="s">
        <v>192</v>
      </c>
      <c r="H87" s="261" t="s">
        <v>193</v>
      </c>
      <c r="J87" s="7"/>
      <c r="K87" s="7"/>
      <c r="L87" s="7"/>
      <c r="M87" s="7"/>
      <c r="N87" s="7"/>
      <c r="O87" s="7"/>
      <c r="P87" s="7"/>
      <c r="Q87" s="7"/>
      <c r="R87" s="7"/>
      <c r="S87" s="7"/>
      <c r="T87" s="7"/>
      <c r="U87" s="7"/>
    </row>
    <row r="88" spans="1:16384" s="12" customFormat="1" ht="12.75" customHeight="1" outlineLevel="1" x14ac:dyDescent="0.2">
      <c r="A88" s="6"/>
      <c r="B88" s="6"/>
      <c r="C88" s="7"/>
      <c r="D88" s="212"/>
      <c r="E88" s="269" t="s">
        <v>195</v>
      </c>
      <c r="F88" s="206">
        <v>0</v>
      </c>
      <c r="G88" s="269" t="s">
        <v>192</v>
      </c>
      <c r="H88" s="261" t="s">
        <v>193</v>
      </c>
      <c r="J88" s="7"/>
      <c r="K88" s="7"/>
      <c r="L88" s="7"/>
      <c r="M88" s="7"/>
      <c r="N88" s="7"/>
      <c r="O88" s="7"/>
      <c r="P88" s="7"/>
      <c r="Q88" s="7"/>
      <c r="R88" s="7"/>
      <c r="S88" s="7"/>
      <c r="T88" s="7"/>
      <c r="U88" s="7"/>
    </row>
    <row r="89" spans="1:16384" s="387" customFormat="1" ht="12.75" customHeight="1" outlineLevel="1" x14ac:dyDescent="0.2">
      <c r="A89" s="6"/>
      <c r="B89" s="6"/>
      <c r="C89" s="7"/>
      <c r="D89" s="212"/>
      <c r="E89" s="269" t="s">
        <v>196</v>
      </c>
      <c r="F89" s="206">
        <v>0</v>
      </c>
      <c r="G89" s="269" t="s">
        <v>192</v>
      </c>
      <c r="H89" s="261" t="s">
        <v>193</v>
      </c>
      <c r="I89" s="12"/>
      <c r="J89" s="7"/>
      <c r="K89" s="7"/>
      <c r="L89" s="7"/>
      <c r="M89" s="7"/>
      <c r="N89" s="7"/>
      <c r="O89" s="7"/>
      <c r="P89" s="7"/>
      <c r="Q89" s="7"/>
      <c r="R89" s="7"/>
      <c r="S89" s="7"/>
      <c r="T89" s="7"/>
      <c r="U89" s="7"/>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12"/>
      <c r="NY89" s="12"/>
      <c r="NZ89" s="12"/>
      <c r="OA89" s="12"/>
      <c r="OB89" s="12"/>
      <c r="OC89" s="12"/>
      <c r="OD89" s="12"/>
      <c r="OE89" s="12"/>
      <c r="OF89" s="12"/>
      <c r="OG89" s="12"/>
      <c r="OH89" s="12"/>
      <c r="OI89" s="12"/>
      <c r="OJ89" s="12"/>
      <c r="OK89" s="12"/>
      <c r="OL89" s="12"/>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12"/>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c r="WF89" s="12"/>
      <c r="WG89" s="12"/>
      <c r="WH89" s="12"/>
      <c r="WI89" s="12"/>
      <c r="WJ89" s="12"/>
      <c r="WK89" s="12"/>
      <c r="WL89" s="12"/>
      <c r="WM89" s="12"/>
      <c r="WN89" s="12"/>
      <c r="WO89" s="12"/>
      <c r="WP89" s="12"/>
      <c r="WQ89" s="12"/>
      <c r="WR89" s="12"/>
      <c r="WS89" s="12"/>
      <c r="WT89" s="12"/>
      <c r="WU89" s="12"/>
      <c r="WV89" s="12"/>
      <c r="WW89" s="12"/>
      <c r="WX89" s="12"/>
      <c r="WY89" s="12"/>
      <c r="WZ89" s="12"/>
      <c r="XA89" s="12"/>
      <c r="XB89" s="12"/>
      <c r="XC89" s="12"/>
      <c r="XD89" s="12"/>
      <c r="XE89" s="12"/>
      <c r="XF89" s="12"/>
      <c r="XG89" s="12"/>
      <c r="XH89" s="12"/>
      <c r="XI89" s="12"/>
      <c r="XJ89" s="12"/>
      <c r="XK89" s="12"/>
      <c r="XL89" s="12"/>
      <c r="XM89" s="12"/>
      <c r="XN89" s="12"/>
      <c r="XO89" s="12"/>
      <c r="XP89" s="12"/>
      <c r="XQ89" s="12"/>
      <c r="XR89" s="12"/>
      <c r="XS89" s="12"/>
      <c r="XT89" s="12"/>
      <c r="XU89" s="12"/>
      <c r="XV89" s="12"/>
      <c r="XW89" s="12"/>
      <c r="XX89" s="12"/>
      <c r="XY89" s="12"/>
      <c r="XZ89" s="12"/>
      <c r="YA89" s="12"/>
      <c r="YB89" s="12"/>
      <c r="YC89" s="12"/>
      <c r="YD89" s="12"/>
      <c r="YE89" s="12"/>
      <c r="YF89" s="12"/>
      <c r="YG89" s="12"/>
      <c r="YH89" s="12"/>
      <c r="YI89" s="12"/>
      <c r="YJ89" s="12"/>
      <c r="YK89" s="12"/>
      <c r="YL89" s="12"/>
      <c r="YM89" s="12"/>
      <c r="YN89" s="12"/>
      <c r="YO89" s="12"/>
      <c r="YP89" s="12"/>
      <c r="YQ89" s="12"/>
      <c r="YR89" s="12"/>
      <c r="YS89" s="12"/>
      <c r="YT89" s="12"/>
      <c r="YU89" s="12"/>
      <c r="YV89" s="12"/>
      <c r="YW89" s="12"/>
      <c r="YX89" s="12"/>
      <c r="YY89" s="12"/>
      <c r="YZ89" s="12"/>
      <c r="ZA89" s="12"/>
      <c r="ZB89" s="12"/>
      <c r="ZC89" s="12"/>
      <c r="ZD89" s="12"/>
      <c r="ZE89" s="12"/>
      <c r="ZF89" s="12"/>
      <c r="ZG89" s="12"/>
      <c r="ZH89" s="12"/>
      <c r="ZI89" s="12"/>
      <c r="ZJ89" s="12"/>
      <c r="ZK89" s="12"/>
      <c r="ZL89" s="12"/>
      <c r="ZM89" s="12"/>
      <c r="ZN89" s="12"/>
      <c r="ZO89" s="12"/>
      <c r="ZP89" s="12"/>
      <c r="ZQ89" s="12"/>
      <c r="ZR89" s="12"/>
      <c r="ZS89" s="12"/>
      <c r="ZT89" s="12"/>
      <c r="ZU89" s="12"/>
      <c r="ZV89" s="12"/>
      <c r="ZW89" s="12"/>
      <c r="ZX89" s="12"/>
      <c r="ZY89" s="12"/>
      <c r="ZZ89" s="12"/>
      <c r="AAA89" s="12"/>
      <c r="AAB89" s="12"/>
      <c r="AAC89" s="12"/>
      <c r="AAD89" s="12"/>
      <c r="AAE89" s="12"/>
      <c r="AAF89" s="12"/>
      <c r="AAG89" s="12"/>
      <c r="AAH89" s="12"/>
      <c r="AAI89" s="12"/>
      <c r="AAJ89" s="12"/>
      <c r="AAK89" s="12"/>
      <c r="AAL89" s="12"/>
      <c r="AAM89" s="12"/>
      <c r="AAN89" s="12"/>
      <c r="AAO89" s="12"/>
      <c r="AAP89" s="12"/>
      <c r="AAQ89" s="12"/>
      <c r="AAR89" s="12"/>
      <c r="AAS89" s="12"/>
      <c r="AAT89" s="12"/>
      <c r="AAU89" s="12"/>
      <c r="AAV89" s="12"/>
      <c r="AAW89" s="12"/>
      <c r="AAX89" s="12"/>
      <c r="AAY89" s="12"/>
      <c r="AAZ89" s="12"/>
      <c r="ABA89" s="12"/>
      <c r="ABB89" s="12"/>
      <c r="ABC89" s="12"/>
      <c r="ABD89" s="12"/>
      <c r="ABE89" s="12"/>
      <c r="ABF89" s="12"/>
      <c r="ABG89" s="12"/>
      <c r="ABH89" s="12"/>
      <c r="ABI89" s="12"/>
      <c r="ABJ89" s="12"/>
      <c r="ABK89" s="12"/>
      <c r="ABL89" s="12"/>
      <c r="ABM89" s="12"/>
      <c r="ABN89" s="12"/>
      <c r="ABO89" s="12"/>
      <c r="ABP89" s="12"/>
      <c r="ABQ89" s="12"/>
      <c r="ABR89" s="12"/>
      <c r="ABS89" s="12"/>
      <c r="ABT89" s="12"/>
      <c r="ABU89" s="12"/>
      <c r="ABV89" s="12"/>
      <c r="ABW89" s="12"/>
      <c r="ABX89" s="12"/>
      <c r="ABY89" s="12"/>
      <c r="ABZ89" s="12"/>
      <c r="ACA89" s="12"/>
      <c r="ACB89" s="12"/>
      <c r="ACC89" s="12"/>
      <c r="ACD89" s="12"/>
      <c r="ACE89" s="12"/>
      <c r="ACF89" s="12"/>
      <c r="ACG89" s="12"/>
      <c r="ACH89" s="12"/>
      <c r="ACI89" s="12"/>
      <c r="ACJ89" s="12"/>
      <c r="ACK89" s="12"/>
      <c r="ACL89" s="12"/>
      <c r="ACM89" s="12"/>
      <c r="ACN89" s="12"/>
      <c r="ACO89" s="12"/>
      <c r="ACP89" s="12"/>
      <c r="ACQ89" s="12"/>
      <c r="ACR89" s="12"/>
      <c r="ACS89" s="12"/>
      <c r="ACT89" s="12"/>
      <c r="ACU89" s="12"/>
      <c r="ACV89" s="12"/>
      <c r="ACW89" s="12"/>
      <c r="ACX89" s="12"/>
      <c r="ACY89" s="12"/>
      <c r="ACZ89" s="12"/>
      <c r="ADA89" s="12"/>
      <c r="ADB89" s="12"/>
      <c r="ADC89" s="12"/>
      <c r="ADD89" s="12"/>
      <c r="ADE89" s="12"/>
      <c r="ADF89" s="12"/>
      <c r="ADG89" s="12"/>
      <c r="ADH89" s="12"/>
      <c r="ADI89" s="12"/>
      <c r="ADJ89" s="12"/>
      <c r="ADK89" s="12"/>
      <c r="ADL89" s="12"/>
      <c r="ADM89" s="12"/>
      <c r="ADN89" s="12"/>
      <c r="ADO89" s="12"/>
      <c r="ADP89" s="12"/>
      <c r="ADQ89" s="12"/>
      <c r="ADR89" s="12"/>
      <c r="ADS89" s="12"/>
      <c r="ADT89" s="12"/>
      <c r="ADU89" s="12"/>
      <c r="ADV89" s="12"/>
      <c r="ADW89" s="12"/>
      <c r="ADX89" s="12"/>
      <c r="ADY89" s="12"/>
      <c r="ADZ89" s="12"/>
      <c r="AEA89" s="12"/>
      <c r="AEB89" s="12"/>
      <c r="AEC89" s="12"/>
      <c r="AED89" s="12"/>
      <c r="AEE89" s="12"/>
      <c r="AEF89" s="12"/>
      <c r="AEG89" s="12"/>
      <c r="AEH89" s="12"/>
      <c r="AEI89" s="12"/>
      <c r="AEJ89" s="12"/>
      <c r="AEK89" s="12"/>
      <c r="AEL89" s="12"/>
      <c r="AEM89" s="12"/>
      <c r="AEN89" s="12"/>
      <c r="AEO89" s="12"/>
      <c r="AEP89" s="12"/>
      <c r="AEQ89" s="12"/>
      <c r="AER89" s="12"/>
      <c r="AES89" s="12"/>
      <c r="AET89" s="12"/>
      <c r="AEU89" s="12"/>
      <c r="AEV89" s="12"/>
      <c r="AEW89" s="12"/>
      <c r="AEX89" s="12"/>
      <c r="AEY89" s="12"/>
      <c r="AEZ89" s="12"/>
      <c r="AFA89" s="12"/>
      <c r="AFB89" s="12"/>
      <c r="AFC89" s="12"/>
      <c r="AFD89" s="12"/>
      <c r="AFE89" s="12"/>
      <c r="AFF89" s="12"/>
      <c r="AFG89" s="12"/>
      <c r="AFH89" s="12"/>
      <c r="AFI89" s="12"/>
      <c r="AFJ89" s="12"/>
      <c r="AFK89" s="12"/>
      <c r="AFL89" s="12"/>
      <c r="AFM89" s="12"/>
      <c r="AFN89" s="12"/>
      <c r="AFO89" s="12"/>
      <c r="AFP89" s="12"/>
      <c r="AFQ89" s="12"/>
      <c r="AFR89" s="12"/>
      <c r="AFS89" s="12"/>
      <c r="AFT89" s="12"/>
      <c r="AFU89" s="12"/>
      <c r="AFV89" s="12"/>
      <c r="AFW89" s="12"/>
      <c r="AFX89" s="12"/>
      <c r="AFY89" s="12"/>
      <c r="AFZ89" s="12"/>
      <c r="AGA89" s="12"/>
      <c r="AGB89" s="12"/>
      <c r="AGC89" s="12"/>
      <c r="AGD89" s="12"/>
      <c r="AGE89" s="12"/>
      <c r="AGF89" s="12"/>
      <c r="AGG89" s="12"/>
      <c r="AGH89" s="12"/>
      <c r="AGI89" s="12"/>
      <c r="AGJ89" s="12"/>
      <c r="AGK89" s="12"/>
      <c r="AGL89" s="12"/>
      <c r="AGM89" s="12"/>
      <c r="AGN89" s="12"/>
      <c r="AGO89" s="12"/>
      <c r="AGP89" s="12"/>
      <c r="AGQ89" s="12"/>
      <c r="AGR89" s="12"/>
      <c r="AGS89" s="12"/>
      <c r="AGT89" s="12"/>
      <c r="AGU89" s="12"/>
      <c r="AGV89" s="12"/>
      <c r="AGW89" s="12"/>
      <c r="AGX89" s="12"/>
      <c r="AGY89" s="12"/>
      <c r="AGZ89" s="12"/>
      <c r="AHA89" s="12"/>
      <c r="AHB89" s="12"/>
      <c r="AHC89" s="12"/>
      <c r="AHD89" s="12"/>
      <c r="AHE89" s="12"/>
      <c r="AHF89" s="12"/>
      <c r="AHG89" s="12"/>
      <c r="AHH89" s="12"/>
      <c r="AHI89" s="12"/>
      <c r="AHJ89" s="12"/>
      <c r="AHK89" s="12"/>
      <c r="AHL89" s="12"/>
      <c r="AHM89" s="12"/>
      <c r="AHN89" s="12"/>
      <c r="AHO89" s="12"/>
      <c r="AHP89" s="12"/>
      <c r="AHQ89" s="12"/>
      <c r="AHR89" s="12"/>
      <c r="AHS89" s="12"/>
      <c r="AHT89" s="12"/>
      <c r="AHU89" s="12"/>
      <c r="AHV89" s="12"/>
      <c r="AHW89" s="12"/>
      <c r="AHX89" s="12"/>
      <c r="AHY89" s="12"/>
      <c r="AHZ89" s="12"/>
      <c r="AIA89" s="12"/>
      <c r="AIB89" s="12"/>
      <c r="AIC89" s="12"/>
      <c r="AID89" s="12"/>
      <c r="AIE89" s="12"/>
      <c r="AIF89" s="12"/>
      <c r="AIG89" s="12"/>
      <c r="AIH89" s="12"/>
      <c r="AII89" s="12"/>
      <c r="AIJ89" s="12"/>
      <c r="AIK89" s="12"/>
      <c r="AIL89" s="12"/>
      <c r="AIM89" s="12"/>
      <c r="AIN89" s="12"/>
      <c r="AIO89" s="12"/>
      <c r="AIP89" s="12"/>
      <c r="AIQ89" s="12"/>
      <c r="AIR89" s="12"/>
      <c r="AIS89" s="12"/>
      <c r="AIT89" s="12"/>
      <c r="AIU89" s="12"/>
      <c r="AIV89" s="12"/>
      <c r="AIW89" s="12"/>
      <c r="AIX89" s="12"/>
      <c r="AIY89" s="12"/>
      <c r="AIZ89" s="12"/>
      <c r="AJA89" s="12"/>
      <c r="AJB89" s="12"/>
      <c r="AJC89" s="12"/>
      <c r="AJD89" s="12"/>
      <c r="AJE89" s="12"/>
      <c r="AJF89" s="12"/>
      <c r="AJG89" s="12"/>
      <c r="AJH89" s="12"/>
      <c r="AJI89" s="12"/>
      <c r="AJJ89" s="12"/>
      <c r="AJK89" s="12"/>
      <c r="AJL89" s="12"/>
      <c r="AJM89" s="12"/>
      <c r="AJN89" s="12"/>
      <c r="AJO89" s="12"/>
      <c r="AJP89" s="12"/>
      <c r="AJQ89" s="12"/>
      <c r="AJR89" s="12"/>
      <c r="AJS89" s="12"/>
      <c r="AJT89" s="12"/>
      <c r="AJU89" s="12"/>
      <c r="AJV89" s="12"/>
      <c r="AJW89" s="12"/>
      <c r="AJX89" s="12"/>
      <c r="AJY89" s="12"/>
      <c r="AJZ89" s="12"/>
      <c r="AKA89" s="12"/>
      <c r="AKB89" s="12"/>
      <c r="AKC89" s="12"/>
      <c r="AKD89" s="12"/>
      <c r="AKE89" s="12"/>
      <c r="AKF89" s="12"/>
      <c r="AKG89" s="12"/>
      <c r="AKH89" s="12"/>
      <c r="AKI89" s="12"/>
      <c r="AKJ89" s="12"/>
      <c r="AKK89" s="12"/>
      <c r="AKL89" s="12"/>
      <c r="AKM89" s="12"/>
      <c r="AKN89" s="12"/>
      <c r="AKO89" s="12"/>
      <c r="AKP89" s="12"/>
      <c r="AKQ89" s="12"/>
      <c r="AKR89" s="12"/>
      <c r="AKS89" s="12"/>
      <c r="AKT89" s="12"/>
      <c r="AKU89" s="12"/>
      <c r="AKV89" s="12"/>
      <c r="AKW89" s="12"/>
      <c r="AKX89" s="12"/>
      <c r="AKY89" s="12"/>
      <c r="AKZ89" s="12"/>
      <c r="ALA89" s="12"/>
      <c r="ALB89" s="12"/>
      <c r="ALC89" s="12"/>
      <c r="ALD89" s="12"/>
      <c r="ALE89" s="12"/>
      <c r="ALF89" s="12"/>
      <c r="ALG89" s="12"/>
      <c r="ALH89" s="12"/>
      <c r="ALI89" s="12"/>
      <c r="ALJ89" s="12"/>
      <c r="ALK89" s="12"/>
      <c r="ALL89" s="12"/>
      <c r="ALM89" s="12"/>
      <c r="ALN89" s="12"/>
      <c r="ALO89" s="12"/>
      <c r="ALP89" s="12"/>
      <c r="ALQ89" s="12"/>
      <c r="ALR89" s="12"/>
      <c r="ALS89" s="12"/>
      <c r="ALT89" s="12"/>
      <c r="ALU89" s="12"/>
      <c r="ALV89" s="12"/>
      <c r="ALW89" s="12"/>
      <c r="ALX89" s="12"/>
      <c r="ALY89" s="12"/>
      <c r="ALZ89" s="12"/>
      <c r="AMA89" s="12"/>
      <c r="AMB89" s="12"/>
      <c r="AMC89" s="12"/>
      <c r="AMD89" s="12"/>
      <c r="AME89" s="12"/>
      <c r="AMF89" s="12"/>
      <c r="AMG89" s="12"/>
      <c r="AMH89" s="12"/>
      <c r="AMI89" s="12"/>
      <c r="AMJ89" s="12"/>
      <c r="AMK89" s="12"/>
      <c r="AML89" s="12"/>
      <c r="AMM89" s="12"/>
      <c r="AMN89" s="12"/>
      <c r="AMO89" s="12"/>
      <c r="AMP89" s="12"/>
      <c r="AMQ89" s="12"/>
      <c r="AMR89" s="12"/>
      <c r="AMS89" s="12"/>
      <c r="AMT89" s="12"/>
      <c r="AMU89" s="12"/>
      <c r="AMV89" s="12"/>
      <c r="AMW89" s="12"/>
      <c r="AMX89" s="12"/>
      <c r="AMY89" s="12"/>
      <c r="AMZ89" s="12"/>
      <c r="ANA89" s="12"/>
      <c r="ANB89" s="12"/>
      <c r="ANC89" s="12"/>
      <c r="AND89" s="12"/>
      <c r="ANE89" s="12"/>
      <c r="ANF89" s="12"/>
      <c r="ANG89" s="12"/>
      <c r="ANH89" s="12"/>
      <c r="ANI89" s="12"/>
      <c r="ANJ89" s="12"/>
      <c r="ANK89" s="12"/>
      <c r="ANL89" s="12"/>
      <c r="ANM89" s="12"/>
      <c r="ANN89" s="12"/>
      <c r="ANO89" s="12"/>
      <c r="ANP89" s="12"/>
      <c r="ANQ89" s="12"/>
      <c r="ANR89" s="12"/>
      <c r="ANS89" s="12"/>
      <c r="ANT89" s="12"/>
      <c r="ANU89" s="12"/>
      <c r="ANV89" s="12"/>
      <c r="ANW89" s="12"/>
      <c r="ANX89" s="12"/>
      <c r="ANY89" s="12"/>
      <c r="ANZ89" s="12"/>
      <c r="AOA89" s="12"/>
      <c r="AOB89" s="12"/>
      <c r="AOC89" s="12"/>
      <c r="AOD89" s="12"/>
      <c r="AOE89" s="12"/>
      <c r="AOF89" s="12"/>
      <c r="AOG89" s="12"/>
      <c r="AOH89" s="12"/>
      <c r="AOI89" s="12"/>
      <c r="AOJ89" s="12"/>
      <c r="AOK89" s="12"/>
      <c r="AOL89" s="12"/>
      <c r="AOM89" s="12"/>
      <c r="AON89" s="12"/>
      <c r="AOO89" s="12"/>
      <c r="AOP89" s="12"/>
      <c r="AOQ89" s="12"/>
      <c r="AOR89" s="12"/>
      <c r="AOS89" s="12"/>
      <c r="AOT89" s="12"/>
      <c r="AOU89" s="12"/>
      <c r="AOV89" s="12"/>
      <c r="AOW89" s="12"/>
      <c r="AOX89" s="12"/>
      <c r="AOY89" s="12"/>
      <c r="AOZ89" s="12"/>
      <c r="APA89" s="12"/>
      <c r="APB89" s="12"/>
      <c r="APC89" s="12"/>
      <c r="APD89" s="12"/>
      <c r="APE89" s="12"/>
      <c r="APF89" s="12"/>
      <c r="APG89" s="12"/>
      <c r="APH89" s="12"/>
      <c r="API89" s="12"/>
      <c r="APJ89" s="12"/>
      <c r="APK89" s="12"/>
      <c r="APL89" s="12"/>
      <c r="APM89" s="12"/>
      <c r="APN89" s="12"/>
      <c r="APO89" s="12"/>
      <c r="APP89" s="12"/>
      <c r="APQ89" s="12"/>
      <c r="APR89" s="12"/>
      <c r="APS89" s="12"/>
      <c r="APT89" s="12"/>
      <c r="APU89" s="12"/>
      <c r="APV89" s="12"/>
      <c r="APW89" s="12"/>
      <c r="APX89" s="12"/>
      <c r="APY89" s="12"/>
      <c r="APZ89" s="12"/>
      <c r="AQA89" s="12"/>
      <c r="AQB89" s="12"/>
      <c r="AQC89" s="12"/>
      <c r="AQD89" s="12"/>
      <c r="AQE89" s="12"/>
      <c r="AQF89" s="12"/>
      <c r="AQG89" s="12"/>
      <c r="AQH89" s="12"/>
      <c r="AQI89" s="12"/>
      <c r="AQJ89" s="12"/>
      <c r="AQK89" s="12"/>
      <c r="AQL89" s="12"/>
      <c r="AQM89" s="12"/>
      <c r="AQN89" s="12"/>
      <c r="AQO89" s="12"/>
      <c r="AQP89" s="12"/>
      <c r="AQQ89" s="12"/>
      <c r="AQR89" s="12"/>
      <c r="AQS89" s="12"/>
      <c r="AQT89" s="12"/>
      <c r="AQU89" s="12"/>
      <c r="AQV89" s="12"/>
      <c r="AQW89" s="12"/>
      <c r="AQX89" s="12"/>
      <c r="AQY89" s="12"/>
      <c r="AQZ89" s="12"/>
      <c r="ARA89" s="12"/>
      <c r="ARB89" s="12"/>
      <c r="ARC89" s="12"/>
      <c r="ARD89" s="12"/>
      <c r="ARE89" s="12"/>
      <c r="ARF89" s="12"/>
      <c r="ARG89" s="12"/>
      <c r="ARH89" s="12"/>
      <c r="ARI89" s="12"/>
      <c r="ARJ89" s="12"/>
      <c r="ARK89" s="12"/>
      <c r="ARL89" s="12"/>
      <c r="ARM89" s="12"/>
      <c r="ARN89" s="12"/>
      <c r="ARO89" s="12"/>
      <c r="ARP89" s="12"/>
      <c r="ARQ89" s="12"/>
      <c r="ARR89" s="12"/>
      <c r="ARS89" s="12"/>
      <c r="ART89" s="12"/>
      <c r="ARU89" s="12"/>
      <c r="ARV89" s="12"/>
      <c r="ARW89" s="12"/>
      <c r="ARX89" s="12"/>
      <c r="ARY89" s="12"/>
      <c r="ARZ89" s="12"/>
      <c r="ASA89" s="12"/>
      <c r="ASB89" s="12"/>
      <c r="ASC89" s="12"/>
      <c r="ASD89" s="12"/>
      <c r="ASE89" s="12"/>
      <c r="ASF89" s="12"/>
      <c r="ASG89" s="12"/>
      <c r="ASH89" s="12"/>
      <c r="ASI89" s="12"/>
      <c r="ASJ89" s="12"/>
      <c r="ASK89" s="12"/>
      <c r="ASL89" s="12"/>
      <c r="ASM89" s="12"/>
      <c r="ASN89" s="12"/>
      <c r="ASO89" s="12"/>
      <c r="ASP89" s="12"/>
      <c r="ASQ89" s="12"/>
      <c r="ASR89" s="12"/>
      <c r="ASS89" s="12"/>
      <c r="AST89" s="12"/>
      <c r="ASU89" s="12"/>
      <c r="ASV89" s="12"/>
      <c r="ASW89" s="12"/>
      <c r="ASX89" s="12"/>
      <c r="ASY89" s="12"/>
      <c r="ASZ89" s="12"/>
      <c r="ATA89" s="12"/>
      <c r="ATB89" s="12"/>
      <c r="ATC89" s="12"/>
      <c r="ATD89" s="12"/>
      <c r="ATE89" s="12"/>
      <c r="ATF89" s="12"/>
      <c r="ATG89" s="12"/>
      <c r="ATH89" s="12"/>
      <c r="ATI89" s="12"/>
      <c r="ATJ89" s="12"/>
      <c r="ATK89" s="12"/>
      <c r="ATL89" s="12"/>
      <c r="ATM89" s="12"/>
      <c r="ATN89" s="12"/>
      <c r="ATO89" s="12"/>
      <c r="ATP89" s="12"/>
      <c r="ATQ89" s="12"/>
      <c r="ATR89" s="12"/>
      <c r="ATS89" s="12"/>
      <c r="ATT89" s="12"/>
      <c r="ATU89" s="12"/>
      <c r="ATV89" s="12"/>
      <c r="ATW89" s="12"/>
      <c r="ATX89" s="12"/>
      <c r="ATY89" s="12"/>
      <c r="ATZ89" s="12"/>
      <c r="AUA89" s="12"/>
      <c r="AUB89" s="12"/>
      <c r="AUC89" s="12"/>
      <c r="AUD89" s="12"/>
      <c r="AUE89" s="12"/>
      <c r="AUF89" s="12"/>
      <c r="AUG89" s="12"/>
      <c r="AUH89" s="12"/>
      <c r="AUI89" s="12"/>
      <c r="AUJ89" s="12"/>
      <c r="AUK89" s="12"/>
      <c r="AUL89" s="12"/>
      <c r="AUM89" s="12"/>
      <c r="AUN89" s="12"/>
      <c r="AUO89" s="12"/>
      <c r="AUP89" s="12"/>
      <c r="AUQ89" s="12"/>
      <c r="AUR89" s="12"/>
      <c r="AUS89" s="12"/>
      <c r="AUT89" s="12"/>
      <c r="AUU89" s="12"/>
      <c r="AUV89" s="12"/>
      <c r="AUW89" s="12"/>
      <c r="AUX89" s="12"/>
      <c r="AUY89" s="12"/>
      <c r="AUZ89" s="12"/>
      <c r="AVA89" s="12"/>
      <c r="AVB89" s="12"/>
      <c r="AVC89" s="12"/>
      <c r="AVD89" s="12"/>
      <c r="AVE89" s="12"/>
      <c r="AVF89" s="12"/>
      <c r="AVG89" s="12"/>
      <c r="AVH89" s="12"/>
      <c r="AVI89" s="12"/>
      <c r="AVJ89" s="12"/>
      <c r="AVK89" s="12"/>
      <c r="AVL89" s="12"/>
      <c r="AVM89" s="12"/>
      <c r="AVN89" s="12"/>
      <c r="AVO89" s="12"/>
      <c r="AVP89" s="12"/>
      <c r="AVQ89" s="12"/>
      <c r="AVR89" s="12"/>
      <c r="AVS89" s="12"/>
      <c r="AVT89" s="12"/>
      <c r="AVU89" s="12"/>
      <c r="AVV89" s="12"/>
      <c r="AVW89" s="12"/>
      <c r="AVX89" s="12"/>
      <c r="AVY89" s="12"/>
      <c r="AVZ89" s="12"/>
      <c r="AWA89" s="12"/>
      <c r="AWB89" s="12"/>
      <c r="AWC89" s="12"/>
      <c r="AWD89" s="12"/>
      <c r="AWE89" s="12"/>
      <c r="AWF89" s="12"/>
      <c r="AWG89" s="12"/>
      <c r="AWH89" s="12"/>
      <c r="AWI89" s="12"/>
      <c r="AWJ89" s="12"/>
      <c r="AWK89" s="12"/>
      <c r="AWL89" s="12"/>
      <c r="AWM89" s="12"/>
      <c r="AWN89" s="12"/>
      <c r="AWO89" s="12"/>
      <c r="AWP89" s="12"/>
      <c r="AWQ89" s="12"/>
      <c r="AWR89" s="12"/>
      <c r="AWS89" s="12"/>
      <c r="AWT89" s="12"/>
      <c r="AWU89" s="12"/>
      <c r="AWV89" s="12"/>
      <c r="AWW89" s="12"/>
      <c r="AWX89" s="12"/>
      <c r="AWY89" s="12"/>
      <c r="AWZ89" s="12"/>
      <c r="AXA89" s="12"/>
      <c r="AXB89" s="12"/>
      <c r="AXC89" s="12"/>
      <c r="AXD89" s="12"/>
      <c r="AXE89" s="12"/>
      <c r="AXF89" s="12"/>
      <c r="AXG89" s="12"/>
      <c r="AXH89" s="12"/>
      <c r="AXI89" s="12"/>
      <c r="AXJ89" s="12"/>
      <c r="AXK89" s="12"/>
      <c r="AXL89" s="12"/>
      <c r="AXM89" s="12"/>
      <c r="AXN89" s="12"/>
      <c r="AXO89" s="12"/>
      <c r="AXP89" s="12"/>
      <c r="AXQ89" s="12"/>
      <c r="AXR89" s="12"/>
      <c r="AXS89" s="12"/>
      <c r="AXT89" s="12"/>
      <c r="AXU89" s="12"/>
      <c r="AXV89" s="12"/>
      <c r="AXW89" s="12"/>
      <c r="AXX89" s="12"/>
      <c r="AXY89" s="12"/>
      <c r="AXZ89" s="12"/>
      <c r="AYA89" s="12"/>
      <c r="AYB89" s="12"/>
      <c r="AYC89" s="12"/>
      <c r="AYD89" s="12"/>
      <c r="AYE89" s="12"/>
      <c r="AYF89" s="12"/>
      <c r="AYG89" s="12"/>
      <c r="AYH89" s="12"/>
      <c r="AYI89" s="12"/>
      <c r="AYJ89" s="12"/>
      <c r="AYK89" s="12"/>
      <c r="AYL89" s="12"/>
      <c r="AYM89" s="12"/>
      <c r="AYN89" s="12"/>
      <c r="AYO89" s="12"/>
      <c r="AYP89" s="12"/>
      <c r="AYQ89" s="12"/>
      <c r="AYR89" s="12"/>
      <c r="AYS89" s="12"/>
      <c r="AYT89" s="12"/>
      <c r="AYU89" s="12"/>
      <c r="AYV89" s="12"/>
      <c r="AYW89" s="12"/>
      <c r="AYX89" s="12"/>
      <c r="AYY89" s="12"/>
      <c r="AYZ89" s="12"/>
      <c r="AZA89" s="12"/>
      <c r="AZB89" s="12"/>
      <c r="AZC89" s="12"/>
      <c r="AZD89" s="12"/>
      <c r="AZE89" s="12"/>
      <c r="AZF89" s="12"/>
      <c r="AZG89" s="12"/>
      <c r="AZH89" s="12"/>
      <c r="AZI89" s="12"/>
      <c r="AZJ89" s="12"/>
      <c r="AZK89" s="12"/>
      <c r="AZL89" s="12"/>
      <c r="AZM89" s="12"/>
      <c r="AZN89" s="12"/>
      <c r="AZO89" s="12"/>
      <c r="AZP89" s="12"/>
      <c r="AZQ89" s="12"/>
      <c r="AZR89" s="12"/>
      <c r="AZS89" s="12"/>
      <c r="AZT89" s="12"/>
      <c r="AZU89" s="12"/>
      <c r="AZV89" s="12"/>
      <c r="AZW89" s="12"/>
      <c r="AZX89" s="12"/>
      <c r="AZY89" s="12"/>
      <c r="AZZ89" s="12"/>
      <c r="BAA89" s="12"/>
      <c r="BAB89" s="12"/>
      <c r="BAC89" s="12"/>
      <c r="BAD89" s="12"/>
      <c r="BAE89" s="12"/>
      <c r="BAF89" s="12"/>
      <c r="BAG89" s="12"/>
      <c r="BAH89" s="12"/>
      <c r="BAI89" s="12"/>
      <c r="BAJ89" s="12"/>
      <c r="BAK89" s="12"/>
      <c r="BAL89" s="12"/>
      <c r="BAM89" s="12"/>
      <c r="BAN89" s="12"/>
      <c r="BAO89" s="12"/>
      <c r="BAP89" s="12"/>
      <c r="BAQ89" s="12"/>
      <c r="BAR89" s="12"/>
      <c r="BAS89" s="12"/>
      <c r="BAT89" s="12"/>
      <c r="BAU89" s="12"/>
      <c r="BAV89" s="12"/>
      <c r="BAW89" s="12"/>
      <c r="BAX89" s="12"/>
      <c r="BAY89" s="12"/>
      <c r="BAZ89" s="12"/>
      <c r="BBA89" s="12"/>
      <c r="BBB89" s="12"/>
      <c r="BBC89" s="12"/>
      <c r="BBD89" s="12"/>
      <c r="BBE89" s="12"/>
      <c r="BBF89" s="12"/>
      <c r="BBG89" s="12"/>
      <c r="BBH89" s="12"/>
      <c r="BBI89" s="12"/>
      <c r="BBJ89" s="12"/>
      <c r="BBK89" s="12"/>
      <c r="BBL89" s="12"/>
      <c r="BBM89" s="12"/>
      <c r="BBN89" s="12"/>
      <c r="BBO89" s="12"/>
      <c r="BBP89" s="12"/>
      <c r="BBQ89" s="12"/>
      <c r="BBR89" s="12"/>
      <c r="BBS89" s="12"/>
      <c r="BBT89" s="12"/>
      <c r="BBU89" s="12"/>
      <c r="BBV89" s="12"/>
      <c r="BBW89" s="12"/>
      <c r="BBX89" s="12"/>
      <c r="BBY89" s="12"/>
      <c r="BBZ89" s="12"/>
      <c r="BCA89" s="12"/>
      <c r="BCB89" s="12"/>
      <c r="BCC89" s="12"/>
      <c r="BCD89" s="12"/>
      <c r="BCE89" s="12"/>
      <c r="BCF89" s="12"/>
      <c r="BCG89" s="12"/>
      <c r="BCH89" s="12"/>
      <c r="BCI89" s="12"/>
      <c r="BCJ89" s="12"/>
      <c r="BCK89" s="12"/>
      <c r="BCL89" s="12"/>
      <c r="BCM89" s="12"/>
      <c r="BCN89" s="12"/>
      <c r="BCO89" s="12"/>
      <c r="BCP89" s="12"/>
      <c r="BCQ89" s="12"/>
      <c r="BCR89" s="12"/>
      <c r="BCS89" s="12"/>
      <c r="BCT89" s="12"/>
      <c r="BCU89" s="12"/>
      <c r="BCV89" s="12"/>
      <c r="BCW89" s="12"/>
      <c r="BCX89" s="12"/>
      <c r="BCY89" s="12"/>
      <c r="BCZ89" s="12"/>
      <c r="BDA89" s="12"/>
      <c r="BDB89" s="12"/>
      <c r="BDC89" s="12"/>
      <c r="BDD89" s="12"/>
      <c r="BDE89" s="12"/>
      <c r="BDF89" s="12"/>
      <c r="BDG89" s="12"/>
      <c r="BDH89" s="12"/>
      <c r="BDI89" s="12"/>
      <c r="BDJ89" s="12"/>
      <c r="BDK89" s="12"/>
      <c r="BDL89" s="12"/>
      <c r="BDM89" s="12"/>
      <c r="BDN89" s="12"/>
      <c r="BDO89" s="12"/>
      <c r="BDP89" s="12"/>
      <c r="BDQ89" s="12"/>
      <c r="BDR89" s="12"/>
      <c r="BDS89" s="12"/>
      <c r="BDT89" s="12"/>
      <c r="BDU89" s="12"/>
      <c r="BDV89" s="12"/>
      <c r="BDW89" s="12"/>
      <c r="BDX89" s="12"/>
      <c r="BDY89" s="12"/>
      <c r="BDZ89" s="12"/>
      <c r="BEA89" s="12"/>
      <c r="BEB89" s="12"/>
      <c r="BEC89" s="12"/>
      <c r="BED89" s="12"/>
      <c r="BEE89" s="12"/>
      <c r="BEF89" s="12"/>
      <c r="BEG89" s="12"/>
      <c r="BEH89" s="12"/>
      <c r="BEI89" s="12"/>
      <c r="BEJ89" s="12"/>
      <c r="BEK89" s="12"/>
      <c r="BEL89" s="12"/>
      <c r="BEM89" s="12"/>
      <c r="BEN89" s="12"/>
      <c r="BEO89" s="12"/>
      <c r="BEP89" s="12"/>
      <c r="BEQ89" s="12"/>
      <c r="BER89" s="12"/>
      <c r="BES89" s="12"/>
      <c r="BET89" s="12"/>
      <c r="BEU89" s="12"/>
      <c r="BEV89" s="12"/>
      <c r="BEW89" s="12"/>
      <c r="BEX89" s="12"/>
      <c r="BEY89" s="12"/>
      <c r="BEZ89" s="12"/>
      <c r="BFA89" s="12"/>
      <c r="BFB89" s="12"/>
      <c r="BFC89" s="12"/>
      <c r="BFD89" s="12"/>
      <c r="BFE89" s="12"/>
      <c r="BFF89" s="12"/>
      <c r="BFG89" s="12"/>
      <c r="BFH89" s="12"/>
      <c r="BFI89" s="12"/>
      <c r="BFJ89" s="12"/>
      <c r="BFK89" s="12"/>
      <c r="BFL89" s="12"/>
      <c r="BFM89" s="12"/>
      <c r="BFN89" s="12"/>
      <c r="BFO89" s="12"/>
      <c r="BFP89" s="12"/>
      <c r="BFQ89" s="12"/>
      <c r="BFR89" s="12"/>
      <c r="BFS89" s="12"/>
      <c r="BFT89" s="12"/>
      <c r="BFU89" s="12"/>
      <c r="BFV89" s="12"/>
      <c r="BFW89" s="12"/>
      <c r="BFX89" s="12"/>
      <c r="BFY89" s="12"/>
      <c r="BFZ89" s="12"/>
      <c r="BGA89" s="12"/>
      <c r="BGB89" s="12"/>
      <c r="BGC89" s="12"/>
      <c r="BGD89" s="12"/>
      <c r="BGE89" s="12"/>
      <c r="BGF89" s="12"/>
      <c r="BGG89" s="12"/>
      <c r="BGH89" s="12"/>
      <c r="BGI89" s="12"/>
      <c r="BGJ89" s="12"/>
      <c r="BGK89" s="12"/>
      <c r="BGL89" s="12"/>
      <c r="BGM89" s="12"/>
      <c r="BGN89" s="12"/>
      <c r="BGO89" s="12"/>
      <c r="BGP89" s="12"/>
      <c r="BGQ89" s="12"/>
      <c r="BGR89" s="12"/>
      <c r="BGS89" s="12"/>
      <c r="BGT89" s="12"/>
      <c r="BGU89" s="12"/>
      <c r="BGV89" s="12"/>
      <c r="BGW89" s="12"/>
      <c r="BGX89" s="12"/>
      <c r="BGY89" s="12"/>
      <c r="BGZ89" s="12"/>
      <c r="BHA89" s="12"/>
      <c r="BHB89" s="12"/>
      <c r="BHC89" s="12"/>
      <c r="BHD89" s="12"/>
      <c r="BHE89" s="12"/>
      <c r="BHF89" s="12"/>
      <c r="BHG89" s="12"/>
      <c r="BHH89" s="12"/>
      <c r="BHI89" s="12"/>
      <c r="BHJ89" s="12"/>
      <c r="BHK89" s="12"/>
      <c r="BHL89" s="12"/>
      <c r="BHM89" s="12"/>
      <c r="BHN89" s="12"/>
      <c r="BHO89" s="12"/>
      <c r="BHP89" s="12"/>
      <c r="BHQ89" s="12"/>
      <c r="BHR89" s="12"/>
      <c r="BHS89" s="12"/>
      <c r="BHT89" s="12"/>
      <c r="BHU89" s="12"/>
      <c r="BHV89" s="12"/>
      <c r="BHW89" s="12"/>
      <c r="BHX89" s="12"/>
      <c r="BHY89" s="12"/>
      <c r="BHZ89" s="12"/>
      <c r="BIA89" s="12"/>
      <c r="BIB89" s="12"/>
      <c r="BIC89" s="12"/>
      <c r="BID89" s="12"/>
      <c r="BIE89" s="12"/>
      <c r="BIF89" s="12"/>
      <c r="BIG89" s="12"/>
      <c r="BIH89" s="12"/>
      <c r="BII89" s="12"/>
      <c r="BIJ89" s="12"/>
      <c r="BIK89" s="12"/>
      <c r="BIL89" s="12"/>
      <c r="BIM89" s="12"/>
      <c r="BIN89" s="12"/>
      <c r="BIO89" s="12"/>
      <c r="BIP89" s="12"/>
      <c r="BIQ89" s="12"/>
      <c r="BIR89" s="12"/>
      <c r="BIS89" s="12"/>
      <c r="BIT89" s="12"/>
      <c r="BIU89" s="12"/>
      <c r="BIV89" s="12"/>
      <c r="BIW89" s="12"/>
      <c r="BIX89" s="12"/>
      <c r="BIY89" s="12"/>
      <c r="BIZ89" s="12"/>
      <c r="BJA89" s="12"/>
      <c r="BJB89" s="12"/>
      <c r="BJC89" s="12"/>
      <c r="BJD89" s="12"/>
      <c r="BJE89" s="12"/>
      <c r="BJF89" s="12"/>
      <c r="BJG89" s="12"/>
      <c r="BJH89" s="12"/>
      <c r="BJI89" s="12"/>
      <c r="BJJ89" s="12"/>
      <c r="BJK89" s="12"/>
      <c r="BJL89" s="12"/>
      <c r="BJM89" s="12"/>
      <c r="BJN89" s="12"/>
      <c r="BJO89" s="12"/>
      <c r="BJP89" s="12"/>
      <c r="BJQ89" s="12"/>
      <c r="BJR89" s="12"/>
      <c r="BJS89" s="12"/>
      <c r="BJT89" s="12"/>
      <c r="BJU89" s="12"/>
      <c r="BJV89" s="12"/>
      <c r="BJW89" s="12"/>
      <c r="BJX89" s="12"/>
      <c r="BJY89" s="12"/>
      <c r="BJZ89" s="12"/>
      <c r="BKA89" s="12"/>
      <c r="BKB89" s="12"/>
      <c r="BKC89" s="12"/>
      <c r="BKD89" s="12"/>
      <c r="BKE89" s="12"/>
      <c r="BKF89" s="12"/>
      <c r="BKG89" s="12"/>
      <c r="BKH89" s="12"/>
      <c r="BKI89" s="12"/>
      <c r="BKJ89" s="12"/>
      <c r="BKK89" s="12"/>
      <c r="BKL89" s="12"/>
      <c r="BKM89" s="12"/>
      <c r="BKN89" s="12"/>
      <c r="BKO89" s="12"/>
      <c r="BKP89" s="12"/>
      <c r="BKQ89" s="12"/>
      <c r="BKR89" s="12"/>
      <c r="BKS89" s="12"/>
      <c r="BKT89" s="12"/>
      <c r="BKU89" s="12"/>
      <c r="BKV89" s="12"/>
      <c r="BKW89" s="12"/>
      <c r="BKX89" s="12"/>
      <c r="BKY89" s="12"/>
      <c r="BKZ89" s="12"/>
      <c r="BLA89" s="12"/>
      <c r="BLB89" s="12"/>
      <c r="BLC89" s="12"/>
      <c r="BLD89" s="12"/>
      <c r="BLE89" s="12"/>
      <c r="BLF89" s="12"/>
      <c r="BLG89" s="12"/>
      <c r="BLH89" s="12"/>
      <c r="BLI89" s="12"/>
      <c r="BLJ89" s="12"/>
      <c r="BLK89" s="12"/>
      <c r="BLL89" s="12"/>
      <c r="BLM89" s="12"/>
      <c r="BLN89" s="12"/>
      <c r="BLO89" s="12"/>
      <c r="BLP89" s="12"/>
      <c r="BLQ89" s="12"/>
      <c r="BLR89" s="12"/>
      <c r="BLS89" s="12"/>
      <c r="BLT89" s="12"/>
      <c r="BLU89" s="12"/>
      <c r="BLV89" s="12"/>
      <c r="BLW89" s="12"/>
      <c r="BLX89" s="12"/>
      <c r="BLY89" s="12"/>
      <c r="BLZ89" s="12"/>
      <c r="BMA89" s="12"/>
      <c r="BMB89" s="12"/>
      <c r="BMC89" s="12"/>
      <c r="BMD89" s="12"/>
      <c r="BME89" s="12"/>
      <c r="BMF89" s="12"/>
      <c r="BMG89" s="12"/>
      <c r="BMH89" s="12"/>
      <c r="BMI89" s="12"/>
      <c r="BMJ89" s="12"/>
      <c r="BMK89" s="12"/>
      <c r="BML89" s="12"/>
      <c r="BMM89" s="12"/>
      <c r="BMN89" s="12"/>
      <c r="BMO89" s="12"/>
      <c r="BMP89" s="12"/>
      <c r="BMQ89" s="12"/>
      <c r="BMR89" s="12"/>
      <c r="BMS89" s="12"/>
      <c r="BMT89" s="12"/>
      <c r="BMU89" s="12"/>
      <c r="BMV89" s="12"/>
      <c r="BMW89" s="12"/>
      <c r="BMX89" s="12"/>
      <c r="BMY89" s="12"/>
      <c r="BMZ89" s="12"/>
      <c r="BNA89" s="12"/>
      <c r="BNB89" s="12"/>
      <c r="BNC89" s="12"/>
      <c r="BND89" s="12"/>
      <c r="BNE89" s="12"/>
      <c r="BNF89" s="12"/>
      <c r="BNG89" s="12"/>
      <c r="BNH89" s="12"/>
      <c r="BNI89" s="12"/>
      <c r="BNJ89" s="12"/>
      <c r="BNK89" s="12"/>
      <c r="BNL89" s="12"/>
      <c r="BNM89" s="12"/>
      <c r="BNN89" s="12"/>
      <c r="BNO89" s="12"/>
      <c r="BNP89" s="12"/>
      <c r="BNQ89" s="12"/>
      <c r="BNR89" s="12"/>
      <c r="BNS89" s="12"/>
      <c r="BNT89" s="12"/>
      <c r="BNU89" s="12"/>
      <c r="BNV89" s="12"/>
      <c r="BNW89" s="12"/>
      <c r="BNX89" s="12"/>
      <c r="BNY89" s="12"/>
      <c r="BNZ89" s="12"/>
      <c r="BOA89" s="12"/>
      <c r="BOB89" s="12"/>
      <c r="BOC89" s="12"/>
      <c r="BOD89" s="12"/>
      <c r="BOE89" s="12"/>
      <c r="BOF89" s="12"/>
      <c r="BOG89" s="12"/>
      <c r="BOH89" s="12"/>
      <c r="BOI89" s="12"/>
      <c r="BOJ89" s="12"/>
      <c r="BOK89" s="12"/>
      <c r="BOL89" s="12"/>
      <c r="BOM89" s="12"/>
      <c r="BON89" s="12"/>
      <c r="BOO89" s="12"/>
      <c r="BOP89" s="12"/>
      <c r="BOQ89" s="12"/>
      <c r="BOR89" s="12"/>
      <c r="BOS89" s="12"/>
      <c r="BOT89" s="12"/>
      <c r="BOU89" s="12"/>
      <c r="BOV89" s="12"/>
      <c r="BOW89" s="12"/>
      <c r="BOX89" s="12"/>
      <c r="BOY89" s="12"/>
      <c r="BOZ89" s="12"/>
      <c r="BPA89" s="12"/>
      <c r="BPB89" s="12"/>
      <c r="BPC89" s="12"/>
      <c r="BPD89" s="12"/>
      <c r="BPE89" s="12"/>
      <c r="BPF89" s="12"/>
      <c r="BPG89" s="12"/>
      <c r="BPH89" s="12"/>
      <c r="BPI89" s="12"/>
      <c r="BPJ89" s="12"/>
      <c r="BPK89" s="12"/>
      <c r="BPL89" s="12"/>
      <c r="BPM89" s="12"/>
      <c r="BPN89" s="12"/>
      <c r="BPO89" s="12"/>
      <c r="BPP89" s="12"/>
      <c r="BPQ89" s="12"/>
      <c r="BPR89" s="12"/>
      <c r="BPS89" s="12"/>
      <c r="BPT89" s="12"/>
      <c r="BPU89" s="12"/>
      <c r="BPV89" s="12"/>
      <c r="BPW89" s="12"/>
      <c r="BPX89" s="12"/>
      <c r="BPY89" s="12"/>
      <c r="BPZ89" s="12"/>
      <c r="BQA89" s="12"/>
      <c r="BQB89" s="12"/>
      <c r="BQC89" s="12"/>
      <c r="BQD89" s="12"/>
      <c r="BQE89" s="12"/>
      <c r="BQF89" s="12"/>
      <c r="BQG89" s="12"/>
      <c r="BQH89" s="12"/>
      <c r="BQI89" s="12"/>
      <c r="BQJ89" s="12"/>
      <c r="BQK89" s="12"/>
      <c r="BQL89" s="12"/>
      <c r="BQM89" s="12"/>
      <c r="BQN89" s="12"/>
      <c r="BQO89" s="12"/>
      <c r="BQP89" s="12"/>
      <c r="BQQ89" s="12"/>
      <c r="BQR89" s="12"/>
      <c r="BQS89" s="12"/>
      <c r="BQT89" s="12"/>
      <c r="BQU89" s="12"/>
      <c r="BQV89" s="12"/>
      <c r="BQW89" s="12"/>
      <c r="BQX89" s="12"/>
      <c r="BQY89" s="12"/>
      <c r="BQZ89" s="12"/>
      <c r="BRA89" s="12"/>
      <c r="BRB89" s="12"/>
      <c r="BRC89" s="12"/>
      <c r="BRD89" s="12"/>
      <c r="BRE89" s="12"/>
      <c r="BRF89" s="12"/>
      <c r="BRG89" s="12"/>
      <c r="BRH89" s="12"/>
      <c r="BRI89" s="12"/>
      <c r="BRJ89" s="12"/>
      <c r="BRK89" s="12"/>
      <c r="BRL89" s="12"/>
      <c r="BRM89" s="12"/>
      <c r="BRN89" s="12"/>
      <c r="BRO89" s="12"/>
      <c r="BRP89" s="12"/>
      <c r="BRQ89" s="12"/>
      <c r="BRR89" s="12"/>
      <c r="BRS89" s="12"/>
      <c r="BRT89" s="12"/>
      <c r="BRU89" s="12"/>
      <c r="BRV89" s="12"/>
      <c r="BRW89" s="12"/>
      <c r="BRX89" s="12"/>
      <c r="BRY89" s="12"/>
      <c r="BRZ89" s="12"/>
      <c r="BSA89" s="12"/>
      <c r="BSB89" s="12"/>
      <c r="BSC89" s="12"/>
      <c r="BSD89" s="12"/>
      <c r="BSE89" s="12"/>
      <c r="BSF89" s="12"/>
      <c r="BSG89" s="12"/>
      <c r="BSH89" s="12"/>
      <c r="BSI89" s="12"/>
      <c r="BSJ89" s="12"/>
      <c r="BSK89" s="12"/>
      <c r="BSL89" s="12"/>
      <c r="BSM89" s="12"/>
      <c r="BSN89" s="12"/>
      <c r="BSO89" s="12"/>
      <c r="BSP89" s="12"/>
      <c r="BSQ89" s="12"/>
      <c r="BSR89" s="12"/>
      <c r="BSS89" s="12"/>
      <c r="BST89" s="12"/>
      <c r="BSU89" s="12"/>
      <c r="BSV89" s="12"/>
      <c r="BSW89" s="12"/>
      <c r="BSX89" s="12"/>
      <c r="BSY89" s="12"/>
      <c r="BSZ89" s="12"/>
      <c r="BTA89" s="12"/>
      <c r="BTB89" s="12"/>
      <c r="BTC89" s="12"/>
      <c r="BTD89" s="12"/>
      <c r="BTE89" s="12"/>
      <c r="BTF89" s="12"/>
      <c r="BTG89" s="12"/>
      <c r="BTH89" s="12"/>
      <c r="BTI89" s="12"/>
      <c r="BTJ89" s="12"/>
      <c r="BTK89" s="12"/>
      <c r="BTL89" s="12"/>
      <c r="BTM89" s="12"/>
      <c r="BTN89" s="12"/>
      <c r="BTO89" s="12"/>
      <c r="BTP89" s="12"/>
      <c r="BTQ89" s="12"/>
      <c r="BTR89" s="12"/>
      <c r="BTS89" s="12"/>
      <c r="BTT89" s="12"/>
      <c r="BTU89" s="12"/>
      <c r="BTV89" s="12"/>
      <c r="BTW89" s="12"/>
      <c r="BTX89" s="12"/>
      <c r="BTY89" s="12"/>
      <c r="BTZ89" s="12"/>
      <c r="BUA89" s="12"/>
      <c r="BUB89" s="12"/>
      <c r="BUC89" s="12"/>
      <c r="BUD89" s="12"/>
      <c r="BUE89" s="12"/>
      <c r="BUF89" s="12"/>
      <c r="BUG89" s="12"/>
      <c r="BUH89" s="12"/>
      <c r="BUI89" s="12"/>
      <c r="BUJ89" s="12"/>
      <c r="BUK89" s="12"/>
      <c r="BUL89" s="12"/>
      <c r="BUM89" s="12"/>
      <c r="BUN89" s="12"/>
      <c r="BUO89" s="12"/>
      <c r="BUP89" s="12"/>
      <c r="BUQ89" s="12"/>
      <c r="BUR89" s="12"/>
      <c r="BUS89" s="12"/>
      <c r="BUT89" s="12"/>
      <c r="BUU89" s="12"/>
      <c r="BUV89" s="12"/>
      <c r="BUW89" s="12"/>
      <c r="BUX89" s="12"/>
      <c r="BUY89" s="12"/>
      <c r="BUZ89" s="12"/>
      <c r="BVA89" s="12"/>
      <c r="BVB89" s="12"/>
      <c r="BVC89" s="12"/>
      <c r="BVD89" s="12"/>
      <c r="BVE89" s="12"/>
      <c r="BVF89" s="12"/>
      <c r="BVG89" s="12"/>
      <c r="BVH89" s="12"/>
      <c r="BVI89" s="12"/>
      <c r="BVJ89" s="12"/>
      <c r="BVK89" s="12"/>
      <c r="BVL89" s="12"/>
      <c r="BVM89" s="12"/>
      <c r="BVN89" s="12"/>
      <c r="BVO89" s="12"/>
      <c r="BVP89" s="12"/>
      <c r="BVQ89" s="12"/>
      <c r="BVR89" s="12"/>
      <c r="BVS89" s="12"/>
      <c r="BVT89" s="12"/>
      <c r="BVU89" s="12"/>
      <c r="BVV89" s="12"/>
      <c r="BVW89" s="12"/>
      <c r="BVX89" s="12"/>
      <c r="BVY89" s="12"/>
      <c r="BVZ89" s="12"/>
      <c r="BWA89" s="12"/>
      <c r="BWB89" s="12"/>
      <c r="BWC89" s="12"/>
      <c r="BWD89" s="12"/>
      <c r="BWE89" s="12"/>
      <c r="BWF89" s="12"/>
      <c r="BWG89" s="12"/>
      <c r="BWH89" s="12"/>
      <c r="BWI89" s="12"/>
      <c r="BWJ89" s="12"/>
      <c r="BWK89" s="12"/>
      <c r="BWL89" s="12"/>
      <c r="BWM89" s="12"/>
      <c r="BWN89" s="12"/>
      <c r="BWO89" s="12"/>
      <c r="BWP89" s="12"/>
      <c r="BWQ89" s="12"/>
      <c r="BWR89" s="12"/>
      <c r="BWS89" s="12"/>
      <c r="BWT89" s="12"/>
      <c r="BWU89" s="12"/>
      <c r="BWV89" s="12"/>
      <c r="BWW89" s="12"/>
      <c r="BWX89" s="12"/>
      <c r="BWY89" s="12"/>
      <c r="BWZ89" s="12"/>
      <c r="BXA89" s="12"/>
      <c r="BXB89" s="12"/>
      <c r="BXC89" s="12"/>
      <c r="BXD89" s="12"/>
      <c r="BXE89" s="12"/>
      <c r="BXF89" s="12"/>
      <c r="BXG89" s="12"/>
      <c r="BXH89" s="12"/>
      <c r="BXI89" s="12"/>
      <c r="BXJ89" s="12"/>
      <c r="BXK89" s="12"/>
      <c r="BXL89" s="12"/>
      <c r="BXM89" s="12"/>
      <c r="BXN89" s="12"/>
      <c r="BXO89" s="12"/>
      <c r="BXP89" s="12"/>
      <c r="BXQ89" s="12"/>
      <c r="BXR89" s="12"/>
      <c r="BXS89" s="12"/>
      <c r="BXT89" s="12"/>
      <c r="BXU89" s="12"/>
      <c r="BXV89" s="12"/>
      <c r="BXW89" s="12"/>
      <c r="BXX89" s="12"/>
      <c r="BXY89" s="12"/>
      <c r="BXZ89" s="12"/>
      <c r="BYA89" s="12"/>
      <c r="BYB89" s="12"/>
      <c r="BYC89" s="12"/>
      <c r="BYD89" s="12"/>
      <c r="BYE89" s="12"/>
      <c r="BYF89" s="12"/>
      <c r="BYG89" s="12"/>
      <c r="BYH89" s="12"/>
      <c r="BYI89" s="12"/>
      <c r="BYJ89" s="12"/>
      <c r="BYK89" s="12"/>
      <c r="BYL89" s="12"/>
      <c r="BYM89" s="12"/>
      <c r="BYN89" s="12"/>
      <c r="BYO89" s="12"/>
      <c r="BYP89" s="12"/>
      <c r="BYQ89" s="12"/>
      <c r="BYR89" s="12"/>
      <c r="BYS89" s="12"/>
      <c r="BYT89" s="12"/>
      <c r="BYU89" s="12"/>
      <c r="BYV89" s="12"/>
      <c r="BYW89" s="12"/>
      <c r="BYX89" s="12"/>
      <c r="BYY89" s="12"/>
      <c r="BYZ89" s="12"/>
      <c r="BZA89" s="12"/>
      <c r="BZB89" s="12"/>
      <c r="BZC89" s="12"/>
      <c r="BZD89" s="12"/>
      <c r="BZE89" s="12"/>
      <c r="BZF89" s="12"/>
      <c r="BZG89" s="12"/>
      <c r="BZH89" s="12"/>
      <c r="BZI89" s="12"/>
      <c r="BZJ89" s="12"/>
      <c r="BZK89" s="12"/>
      <c r="BZL89" s="12"/>
      <c r="BZM89" s="12"/>
      <c r="BZN89" s="12"/>
      <c r="BZO89" s="12"/>
      <c r="BZP89" s="12"/>
      <c r="BZQ89" s="12"/>
      <c r="BZR89" s="12"/>
      <c r="BZS89" s="12"/>
      <c r="BZT89" s="12"/>
      <c r="BZU89" s="12"/>
      <c r="BZV89" s="12"/>
      <c r="BZW89" s="12"/>
      <c r="BZX89" s="12"/>
      <c r="BZY89" s="12"/>
      <c r="BZZ89" s="12"/>
      <c r="CAA89" s="12"/>
      <c r="CAB89" s="12"/>
      <c r="CAC89" s="12"/>
      <c r="CAD89" s="12"/>
      <c r="CAE89" s="12"/>
      <c r="CAF89" s="12"/>
      <c r="CAG89" s="12"/>
      <c r="CAH89" s="12"/>
      <c r="CAI89" s="12"/>
      <c r="CAJ89" s="12"/>
      <c r="CAK89" s="12"/>
      <c r="CAL89" s="12"/>
      <c r="CAM89" s="12"/>
      <c r="CAN89" s="12"/>
      <c r="CAO89" s="12"/>
      <c r="CAP89" s="12"/>
      <c r="CAQ89" s="12"/>
      <c r="CAR89" s="12"/>
      <c r="CAS89" s="12"/>
      <c r="CAT89" s="12"/>
      <c r="CAU89" s="12"/>
      <c r="CAV89" s="12"/>
      <c r="CAW89" s="12"/>
      <c r="CAX89" s="12"/>
      <c r="CAY89" s="12"/>
      <c r="CAZ89" s="12"/>
      <c r="CBA89" s="12"/>
      <c r="CBB89" s="12"/>
      <c r="CBC89" s="12"/>
      <c r="CBD89" s="12"/>
      <c r="CBE89" s="12"/>
      <c r="CBF89" s="12"/>
      <c r="CBG89" s="12"/>
      <c r="CBH89" s="12"/>
      <c r="CBI89" s="12"/>
      <c r="CBJ89" s="12"/>
      <c r="CBK89" s="12"/>
      <c r="CBL89" s="12"/>
      <c r="CBM89" s="12"/>
      <c r="CBN89" s="12"/>
      <c r="CBO89" s="12"/>
      <c r="CBP89" s="12"/>
      <c r="CBQ89" s="12"/>
      <c r="CBR89" s="12"/>
      <c r="CBS89" s="12"/>
      <c r="CBT89" s="12"/>
      <c r="CBU89" s="12"/>
      <c r="CBV89" s="12"/>
      <c r="CBW89" s="12"/>
      <c r="CBX89" s="12"/>
      <c r="CBY89" s="12"/>
      <c r="CBZ89" s="12"/>
      <c r="CCA89" s="12"/>
      <c r="CCB89" s="12"/>
      <c r="CCC89" s="12"/>
      <c r="CCD89" s="12"/>
      <c r="CCE89" s="12"/>
      <c r="CCF89" s="12"/>
      <c r="CCG89" s="12"/>
      <c r="CCH89" s="12"/>
      <c r="CCI89" s="12"/>
      <c r="CCJ89" s="12"/>
      <c r="CCK89" s="12"/>
      <c r="CCL89" s="12"/>
      <c r="CCM89" s="12"/>
      <c r="CCN89" s="12"/>
      <c r="CCO89" s="12"/>
      <c r="CCP89" s="12"/>
      <c r="CCQ89" s="12"/>
      <c r="CCR89" s="12"/>
      <c r="CCS89" s="12"/>
      <c r="CCT89" s="12"/>
      <c r="CCU89" s="12"/>
      <c r="CCV89" s="12"/>
      <c r="CCW89" s="12"/>
      <c r="CCX89" s="12"/>
      <c r="CCY89" s="12"/>
      <c r="CCZ89" s="12"/>
      <c r="CDA89" s="12"/>
      <c r="CDB89" s="12"/>
      <c r="CDC89" s="12"/>
      <c r="CDD89" s="12"/>
      <c r="CDE89" s="12"/>
      <c r="CDF89" s="12"/>
      <c r="CDG89" s="12"/>
      <c r="CDH89" s="12"/>
      <c r="CDI89" s="12"/>
      <c r="CDJ89" s="12"/>
      <c r="CDK89" s="12"/>
      <c r="CDL89" s="12"/>
      <c r="CDM89" s="12"/>
      <c r="CDN89" s="12"/>
      <c r="CDO89" s="12"/>
      <c r="CDP89" s="12"/>
      <c r="CDQ89" s="12"/>
      <c r="CDR89" s="12"/>
      <c r="CDS89" s="12"/>
      <c r="CDT89" s="12"/>
      <c r="CDU89" s="12"/>
      <c r="CDV89" s="12"/>
      <c r="CDW89" s="12"/>
      <c r="CDX89" s="12"/>
      <c r="CDY89" s="12"/>
      <c r="CDZ89" s="12"/>
      <c r="CEA89" s="12"/>
      <c r="CEB89" s="12"/>
      <c r="CEC89" s="12"/>
      <c r="CED89" s="12"/>
      <c r="CEE89" s="12"/>
      <c r="CEF89" s="12"/>
      <c r="CEG89" s="12"/>
      <c r="CEH89" s="12"/>
      <c r="CEI89" s="12"/>
      <c r="CEJ89" s="12"/>
      <c r="CEK89" s="12"/>
      <c r="CEL89" s="12"/>
      <c r="CEM89" s="12"/>
      <c r="CEN89" s="12"/>
      <c r="CEO89" s="12"/>
      <c r="CEP89" s="12"/>
      <c r="CEQ89" s="12"/>
      <c r="CER89" s="12"/>
      <c r="CES89" s="12"/>
      <c r="CET89" s="12"/>
      <c r="CEU89" s="12"/>
      <c r="CEV89" s="12"/>
      <c r="CEW89" s="12"/>
      <c r="CEX89" s="12"/>
      <c r="CEY89" s="12"/>
      <c r="CEZ89" s="12"/>
      <c r="CFA89" s="12"/>
      <c r="CFB89" s="12"/>
      <c r="CFC89" s="12"/>
      <c r="CFD89" s="12"/>
      <c r="CFE89" s="12"/>
      <c r="CFF89" s="12"/>
      <c r="CFG89" s="12"/>
      <c r="CFH89" s="12"/>
      <c r="CFI89" s="12"/>
      <c r="CFJ89" s="12"/>
      <c r="CFK89" s="12"/>
      <c r="CFL89" s="12"/>
      <c r="CFM89" s="12"/>
      <c r="CFN89" s="12"/>
      <c r="CFO89" s="12"/>
      <c r="CFP89" s="12"/>
      <c r="CFQ89" s="12"/>
      <c r="CFR89" s="12"/>
      <c r="CFS89" s="12"/>
      <c r="CFT89" s="12"/>
      <c r="CFU89" s="12"/>
      <c r="CFV89" s="12"/>
      <c r="CFW89" s="12"/>
      <c r="CFX89" s="12"/>
      <c r="CFY89" s="12"/>
      <c r="CFZ89" s="12"/>
      <c r="CGA89" s="12"/>
      <c r="CGB89" s="12"/>
      <c r="CGC89" s="12"/>
      <c r="CGD89" s="12"/>
      <c r="CGE89" s="12"/>
      <c r="CGF89" s="12"/>
      <c r="CGG89" s="12"/>
      <c r="CGH89" s="12"/>
      <c r="CGI89" s="12"/>
      <c r="CGJ89" s="12"/>
      <c r="CGK89" s="12"/>
      <c r="CGL89" s="12"/>
      <c r="CGM89" s="12"/>
      <c r="CGN89" s="12"/>
      <c r="CGO89" s="12"/>
      <c r="CGP89" s="12"/>
      <c r="CGQ89" s="12"/>
      <c r="CGR89" s="12"/>
      <c r="CGS89" s="12"/>
      <c r="CGT89" s="12"/>
      <c r="CGU89" s="12"/>
      <c r="CGV89" s="12"/>
      <c r="CGW89" s="12"/>
      <c r="CGX89" s="12"/>
      <c r="CGY89" s="12"/>
      <c r="CGZ89" s="12"/>
      <c r="CHA89" s="12"/>
      <c r="CHB89" s="12"/>
      <c r="CHC89" s="12"/>
      <c r="CHD89" s="12"/>
      <c r="CHE89" s="12"/>
      <c r="CHF89" s="12"/>
      <c r="CHG89" s="12"/>
      <c r="CHH89" s="12"/>
      <c r="CHI89" s="12"/>
      <c r="CHJ89" s="12"/>
      <c r="CHK89" s="12"/>
      <c r="CHL89" s="12"/>
      <c r="CHM89" s="12"/>
      <c r="CHN89" s="12"/>
      <c r="CHO89" s="12"/>
      <c r="CHP89" s="12"/>
      <c r="CHQ89" s="12"/>
      <c r="CHR89" s="12"/>
      <c r="CHS89" s="12"/>
      <c r="CHT89" s="12"/>
      <c r="CHU89" s="12"/>
      <c r="CHV89" s="12"/>
      <c r="CHW89" s="12"/>
      <c r="CHX89" s="12"/>
      <c r="CHY89" s="12"/>
      <c r="CHZ89" s="12"/>
      <c r="CIA89" s="12"/>
      <c r="CIB89" s="12"/>
      <c r="CIC89" s="12"/>
      <c r="CID89" s="12"/>
      <c r="CIE89" s="12"/>
      <c r="CIF89" s="12"/>
      <c r="CIG89" s="12"/>
      <c r="CIH89" s="12"/>
      <c r="CII89" s="12"/>
      <c r="CIJ89" s="12"/>
      <c r="CIK89" s="12"/>
      <c r="CIL89" s="12"/>
      <c r="CIM89" s="12"/>
      <c r="CIN89" s="12"/>
      <c r="CIO89" s="12"/>
      <c r="CIP89" s="12"/>
      <c r="CIQ89" s="12"/>
      <c r="CIR89" s="12"/>
      <c r="CIS89" s="12"/>
      <c r="CIT89" s="12"/>
      <c r="CIU89" s="12"/>
      <c r="CIV89" s="12"/>
      <c r="CIW89" s="12"/>
      <c r="CIX89" s="12"/>
      <c r="CIY89" s="12"/>
      <c r="CIZ89" s="12"/>
      <c r="CJA89" s="12"/>
      <c r="CJB89" s="12"/>
      <c r="CJC89" s="12"/>
      <c r="CJD89" s="12"/>
      <c r="CJE89" s="12"/>
      <c r="CJF89" s="12"/>
      <c r="CJG89" s="12"/>
      <c r="CJH89" s="12"/>
      <c r="CJI89" s="12"/>
      <c r="CJJ89" s="12"/>
      <c r="CJK89" s="12"/>
      <c r="CJL89" s="12"/>
      <c r="CJM89" s="12"/>
      <c r="CJN89" s="12"/>
      <c r="CJO89" s="12"/>
      <c r="CJP89" s="12"/>
      <c r="CJQ89" s="12"/>
      <c r="CJR89" s="12"/>
      <c r="CJS89" s="12"/>
      <c r="CJT89" s="12"/>
      <c r="CJU89" s="12"/>
      <c r="CJV89" s="12"/>
      <c r="CJW89" s="12"/>
      <c r="CJX89" s="12"/>
      <c r="CJY89" s="12"/>
      <c r="CJZ89" s="12"/>
      <c r="CKA89" s="12"/>
      <c r="CKB89" s="12"/>
      <c r="CKC89" s="12"/>
      <c r="CKD89" s="12"/>
      <c r="CKE89" s="12"/>
      <c r="CKF89" s="12"/>
      <c r="CKG89" s="12"/>
      <c r="CKH89" s="12"/>
      <c r="CKI89" s="12"/>
      <c r="CKJ89" s="12"/>
      <c r="CKK89" s="12"/>
      <c r="CKL89" s="12"/>
      <c r="CKM89" s="12"/>
      <c r="CKN89" s="12"/>
      <c r="CKO89" s="12"/>
      <c r="CKP89" s="12"/>
      <c r="CKQ89" s="12"/>
      <c r="CKR89" s="12"/>
      <c r="CKS89" s="12"/>
      <c r="CKT89" s="12"/>
      <c r="CKU89" s="12"/>
      <c r="CKV89" s="12"/>
      <c r="CKW89" s="12"/>
      <c r="CKX89" s="12"/>
      <c r="CKY89" s="12"/>
      <c r="CKZ89" s="12"/>
      <c r="CLA89" s="12"/>
      <c r="CLB89" s="12"/>
      <c r="CLC89" s="12"/>
      <c r="CLD89" s="12"/>
      <c r="CLE89" s="12"/>
      <c r="CLF89" s="12"/>
      <c r="CLG89" s="12"/>
      <c r="CLH89" s="12"/>
      <c r="CLI89" s="12"/>
      <c r="CLJ89" s="12"/>
      <c r="CLK89" s="12"/>
      <c r="CLL89" s="12"/>
      <c r="CLM89" s="12"/>
      <c r="CLN89" s="12"/>
      <c r="CLO89" s="12"/>
      <c r="CLP89" s="12"/>
      <c r="CLQ89" s="12"/>
      <c r="CLR89" s="12"/>
      <c r="CLS89" s="12"/>
      <c r="CLT89" s="12"/>
      <c r="CLU89" s="12"/>
      <c r="CLV89" s="12"/>
      <c r="CLW89" s="12"/>
      <c r="CLX89" s="12"/>
      <c r="CLY89" s="12"/>
      <c r="CLZ89" s="12"/>
      <c r="CMA89" s="12"/>
      <c r="CMB89" s="12"/>
      <c r="CMC89" s="12"/>
      <c r="CMD89" s="12"/>
      <c r="CME89" s="12"/>
      <c r="CMF89" s="12"/>
      <c r="CMG89" s="12"/>
      <c r="CMH89" s="12"/>
      <c r="CMI89" s="12"/>
      <c r="CMJ89" s="12"/>
      <c r="CMK89" s="12"/>
      <c r="CML89" s="12"/>
      <c r="CMM89" s="12"/>
      <c r="CMN89" s="12"/>
      <c r="CMO89" s="12"/>
      <c r="CMP89" s="12"/>
      <c r="CMQ89" s="12"/>
      <c r="CMR89" s="12"/>
      <c r="CMS89" s="12"/>
      <c r="CMT89" s="12"/>
      <c r="CMU89" s="12"/>
      <c r="CMV89" s="12"/>
      <c r="CMW89" s="12"/>
      <c r="CMX89" s="12"/>
      <c r="CMY89" s="12"/>
      <c r="CMZ89" s="12"/>
      <c r="CNA89" s="12"/>
      <c r="CNB89" s="12"/>
      <c r="CNC89" s="12"/>
      <c r="CND89" s="12"/>
      <c r="CNE89" s="12"/>
      <c r="CNF89" s="12"/>
      <c r="CNG89" s="12"/>
      <c r="CNH89" s="12"/>
      <c r="CNI89" s="12"/>
      <c r="CNJ89" s="12"/>
      <c r="CNK89" s="12"/>
      <c r="CNL89" s="12"/>
      <c r="CNM89" s="12"/>
      <c r="CNN89" s="12"/>
      <c r="CNO89" s="12"/>
      <c r="CNP89" s="12"/>
      <c r="CNQ89" s="12"/>
      <c r="CNR89" s="12"/>
      <c r="CNS89" s="12"/>
      <c r="CNT89" s="12"/>
      <c r="CNU89" s="12"/>
      <c r="CNV89" s="12"/>
      <c r="CNW89" s="12"/>
      <c r="CNX89" s="12"/>
      <c r="CNY89" s="12"/>
      <c r="CNZ89" s="12"/>
      <c r="COA89" s="12"/>
      <c r="COB89" s="12"/>
      <c r="COC89" s="12"/>
      <c r="COD89" s="12"/>
      <c r="COE89" s="12"/>
      <c r="COF89" s="12"/>
      <c r="COG89" s="12"/>
      <c r="COH89" s="12"/>
      <c r="COI89" s="12"/>
      <c r="COJ89" s="12"/>
      <c r="COK89" s="12"/>
      <c r="COL89" s="12"/>
      <c r="COM89" s="12"/>
      <c r="CON89" s="12"/>
      <c r="COO89" s="12"/>
      <c r="COP89" s="12"/>
      <c r="COQ89" s="12"/>
      <c r="COR89" s="12"/>
      <c r="COS89" s="12"/>
      <c r="COT89" s="12"/>
      <c r="COU89" s="12"/>
      <c r="COV89" s="12"/>
      <c r="COW89" s="12"/>
      <c r="COX89" s="12"/>
      <c r="COY89" s="12"/>
      <c r="COZ89" s="12"/>
      <c r="CPA89" s="12"/>
      <c r="CPB89" s="12"/>
      <c r="CPC89" s="12"/>
      <c r="CPD89" s="12"/>
      <c r="CPE89" s="12"/>
      <c r="CPF89" s="12"/>
      <c r="CPG89" s="12"/>
      <c r="CPH89" s="12"/>
      <c r="CPI89" s="12"/>
      <c r="CPJ89" s="12"/>
      <c r="CPK89" s="12"/>
      <c r="CPL89" s="12"/>
      <c r="CPM89" s="12"/>
      <c r="CPN89" s="12"/>
      <c r="CPO89" s="12"/>
      <c r="CPP89" s="12"/>
      <c r="CPQ89" s="12"/>
      <c r="CPR89" s="12"/>
      <c r="CPS89" s="12"/>
      <c r="CPT89" s="12"/>
      <c r="CPU89" s="12"/>
      <c r="CPV89" s="12"/>
      <c r="CPW89" s="12"/>
      <c r="CPX89" s="12"/>
      <c r="CPY89" s="12"/>
      <c r="CPZ89" s="12"/>
      <c r="CQA89" s="12"/>
      <c r="CQB89" s="12"/>
      <c r="CQC89" s="12"/>
      <c r="CQD89" s="12"/>
      <c r="CQE89" s="12"/>
      <c r="CQF89" s="12"/>
      <c r="CQG89" s="12"/>
      <c r="CQH89" s="12"/>
      <c r="CQI89" s="12"/>
      <c r="CQJ89" s="12"/>
      <c r="CQK89" s="12"/>
      <c r="CQL89" s="12"/>
      <c r="CQM89" s="12"/>
      <c r="CQN89" s="12"/>
      <c r="CQO89" s="12"/>
      <c r="CQP89" s="12"/>
      <c r="CQQ89" s="12"/>
      <c r="CQR89" s="12"/>
      <c r="CQS89" s="12"/>
      <c r="CQT89" s="12"/>
      <c r="CQU89" s="12"/>
      <c r="CQV89" s="12"/>
      <c r="CQW89" s="12"/>
      <c r="CQX89" s="12"/>
      <c r="CQY89" s="12"/>
      <c r="CQZ89" s="12"/>
      <c r="CRA89" s="12"/>
      <c r="CRB89" s="12"/>
      <c r="CRC89" s="12"/>
      <c r="CRD89" s="12"/>
      <c r="CRE89" s="12"/>
      <c r="CRF89" s="12"/>
      <c r="CRG89" s="12"/>
      <c r="CRH89" s="12"/>
      <c r="CRI89" s="12"/>
      <c r="CRJ89" s="12"/>
      <c r="CRK89" s="12"/>
      <c r="CRL89" s="12"/>
      <c r="CRM89" s="12"/>
      <c r="CRN89" s="12"/>
      <c r="CRO89" s="12"/>
      <c r="CRP89" s="12"/>
      <c r="CRQ89" s="12"/>
      <c r="CRR89" s="12"/>
      <c r="CRS89" s="12"/>
      <c r="CRT89" s="12"/>
      <c r="CRU89" s="12"/>
      <c r="CRV89" s="12"/>
      <c r="CRW89" s="12"/>
      <c r="CRX89" s="12"/>
      <c r="CRY89" s="12"/>
      <c r="CRZ89" s="12"/>
      <c r="CSA89" s="12"/>
      <c r="CSB89" s="12"/>
      <c r="CSC89" s="12"/>
      <c r="CSD89" s="12"/>
      <c r="CSE89" s="12"/>
      <c r="CSF89" s="12"/>
      <c r="CSG89" s="12"/>
      <c r="CSH89" s="12"/>
      <c r="CSI89" s="12"/>
      <c r="CSJ89" s="12"/>
      <c r="CSK89" s="12"/>
      <c r="CSL89" s="12"/>
      <c r="CSM89" s="12"/>
      <c r="CSN89" s="12"/>
      <c r="CSO89" s="12"/>
      <c r="CSP89" s="12"/>
      <c r="CSQ89" s="12"/>
      <c r="CSR89" s="12"/>
      <c r="CSS89" s="12"/>
      <c r="CST89" s="12"/>
      <c r="CSU89" s="12"/>
      <c r="CSV89" s="12"/>
      <c r="CSW89" s="12"/>
      <c r="CSX89" s="12"/>
      <c r="CSY89" s="12"/>
      <c r="CSZ89" s="12"/>
      <c r="CTA89" s="12"/>
      <c r="CTB89" s="12"/>
      <c r="CTC89" s="12"/>
      <c r="CTD89" s="12"/>
      <c r="CTE89" s="12"/>
      <c r="CTF89" s="12"/>
      <c r="CTG89" s="12"/>
      <c r="CTH89" s="12"/>
      <c r="CTI89" s="12"/>
      <c r="CTJ89" s="12"/>
      <c r="CTK89" s="12"/>
      <c r="CTL89" s="12"/>
      <c r="CTM89" s="12"/>
      <c r="CTN89" s="12"/>
      <c r="CTO89" s="12"/>
      <c r="CTP89" s="12"/>
      <c r="CTQ89" s="12"/>
      <c r="CTR89" s="12"/>
      <c r="CTS89" s="12"/>
      <c r="CTT89" s="12"/>
      <c r="CTU89" s="12"/>
      <c r="CTV89" s="12"/>
      <c r="CTW89" s="12"/>
      <c r="CTX89" s="12"/>
      <c r="CTY89" s="12"/>
      <c r="CTZ89" s="12"/>
      <c r="CUA89" s="12"/>
      <c r="CUB89" s="12"/>
      <c r="CUC89" s="12"/>
      <c r="CUD89" s="12"/>
      <c r="CUE89" s="12"/>
      <c r="CUF89" s="12"/>
      <c r="CUG89" s="12"/>
      <c r="CUH89" s="12"/>
      <c r="CUI89" s="12"/>
      <c r="CUJ89" s="12"/>
      <c r="CUK89" s="12"/>
      <c r="CUL89" s="12"/>
      <c r="CUM89" s="12"/>
      <c r="CUN89" s="12"/>
      <c r="CUO89" s="12"/>
      <c r="CUP89" s="12"/>
      <c r="CUQ89" s="12"/>
      <c r="CUR89" s="12"/>
      <c r="CUS89" s="12"/>
      <c r="CUT89" s="12"/>
      <c r="CUU89" s="12"/>
      <c r="CUV89" s="12"/>
      <c r="CUW89" s="12"/>
      <c r="CUX89" s="12"/>
      <c r="CUY89" s="12"/>
      <c r="CUZ89" s="12"/>
      <c r="CVA89" s="12"/>
      <c r="CVB89" s="12"/>
      <c r="CVC89" s="12"/>
      <c r="CVD89" s="12"/>
      <c r="CVE89" s="12"/>
      <c r="CVF89" s="12"/>
      <c r="CVG89" s="12"/>
      <c r="CVH89" s="12"/>
      <c r="CVI89" s="12"/>
      <c r="CVJ89" s="12"/>
      <c r="CVK89" s="12"/>
      <c r="CVL89" s="12"/>
      <c r="CVM89" s="12"/>
      <c r="CVN89" s="12"/>
      <c r="CVO89" s="12"/>
      <c r="CVP89" s="12"/>
      <c r="CVQ89" s="12"/>
      <c r="CVR89" s="12"/>
      <c r="CVS89" s="12"/>
      <c r="CVT89" s="12"/>
      <c r="CVU89" s="12"/>
      <c r="CVV89" s="12"/>
      <c r="CVW89" s="12"/>
      <c r="CVX89" s="12"/>
      <c r="CVY89" s="12"/>
      <c r="CVZ89" s="12"/>
      <c r="CWA89" s="12"/>
      <c r="CWB89" s="12"/>
      <c r="CWC89" s="12"/>
      <c r="CWD89" s="12"/>
      <c r="CWE89" s="12"/>
      <c r="CWF89" s="12"/>
      <c r="CWG89" s="12"/>
      <c r="CWH89" s="12"/>
      <c r="CWI89" s="12"/>
      <c r="CWJ89" s="12"/>
      <c r="CWK89" s="12"/>
      <c r="CWL89" s="12"/>
      <c r="CWM89" s="12"/>
      <c r="CWN89" s="12"/>
      <c r="CWO89" s="12"/>
      <c r="CWP89" s="12"/>
      <c r="CWQ89" s="12"/>
      <c r="CWR89" s="12"/>
      <c r="CWS89" s="12"/>
      <c r="CWT89" s="12"/>
      <c r="CWU89" s="12"/>
      <c r="CWV89" s="12"/>
      <c r="CWW89" s="12"/>
      <c r="CWX89" s="12"/>
      <c r="CWY89" s="12"/>
      <c r="CWZ89" s="12"/>
      <c r="CXA89" s="12"/>
      <c r="CXB89" s="12"/>
      <c r="CXC89" s="12"/>
      <c r="CXD89" s="12"/>
      <c r="CXE89" s="12"/>
      <c r="CXF89" s="12"/>
      <c r="CXG89" s="12"/>
      <c r="CXH89" s="12"/>
      <c r="CXI89" s="12"/>
      <c r="CXJ89" s="12"/>
      <c r="CXK89" s="12"/>
      <c r="CXL89" s="12"/>
      <c r="CXM89" s="12"/>
      <c r="CXN89" s="12"/>
      <c r="CXO89" s="12"/>
      <c r="CXP89" s="12"/>
      <c r="CXQ89" s="12"/>
      <c r="CXR89" s="12"/>
      <c r="CXS89" s="12"/>
      <c r="CXT89" s="12"/>
      <c r="CXU89" s="12"/>
      <c r="CXV89" s="12"/>
      <c r="CXW89" s="12"/>
      <c r="CXX89" s="12"/>
      <c r="CXY89" s="12"/>
      <c r="CXZ89" s="12"/>
      <c r="CYA89" s="12"/>
      <c r="CYB89" s="12"/>
      <c r="CYC89" s="12"/>
      <c r="CYD89" s="12"/>
      <c r="CYE89" s="12"/>
      <c r="CYF89" s="12"/>
      <c r="CYG89" s="12"/>
      <c r="CYH89" s="12"/>
      <c r="CYI89" s="12"/>
      <c r="CYJ89" s="12"/>
      <c r="CYK89" s="12"/>
      <c r="CYL89" s="12"/>
      <c r="CYM89" s="12"/>
      <c r="CYN89" s="12"/>
      <c r="CYO89" s="12"/>
      <c r="CYP89" s="12"/>
      <c r="CYQ89" s="12"/>
      <c r="CYR89" s="12"/>
      <c r="CYS89" s="12"/>
      <c r="CYT89" s="12"/>
      <c r="CYU89" s="12"/>
      <c r="CYV89" s="12"/>
      <c r="CYW89" s="12"/>
      <c r="CYX89" s="12"/>
      <c r="CYY89" s="12"/>
      <c r="CYZ89" s="12"/>
      <c r="CZA89" s="12"/>
      <c r="CZB89" s="12"/>
      <c r="CZC89" s="12"/>
      <c r="CZD89" s="12"/>
      <c r="CZE89" s="12"/>
      <c r="CZF89" s="12"/>
      <c r="CZG89" s="12"/>
      <c r="CZH89" s="12"/>
      <c r="CZI89" s="12"/>
      <c r="CZJ89" s="12"/>
      <c r="CZK89" s="12"/>
      <c r="CZL89" s="12"/>
      <c r="CZM89" s="12"/>
      <c r="CZN89" s="12"/>
      <c r="CZO89" s="12"/>
      <c r="CZP89" s="12"/>
      <c r="CZQ89" s="12"/>
      <c r="CZR89" s="12"/>
      <c r="CZS89" s="12"/>
      <c r="CZT89" s="12"/>
      <c r="CZU89" s="12"/>
      <c r="CZV89" s="12"/>
      <c r="CZW89" s="12"/>
      <c r="CZX89" s="12"/>
      <c r="CZY89" s="12"/>
      <c r="CZZ89" s="12"/>
      <c r="DAA89" s="12"/>
      <c r="DAB89" s="12"/>
      <c r="DAC89" s="12"/>
      <c r="DAD89" s="12"/>
      <c r="DAE89" s="12"/>
      <c r="DAF89" s="12"/>
      <c r="DAG89" s="12"/>
      <c r="DAH89" s="12"/>
      <c r="DAI89" s="12"/>
      <c r="DAJ89" s="12"/>
      <c r="DAK89" s="12"/>
      <c r="DAL89" s="12"/>
      <c r="DAM89" s="12"/>
      <c r="DAN89" s="12"/>
      <c r="DAO89" s="12"/>
      <c r="DAP89" s="12"/>
      <c r="DAQ89" s="12"/>
      <c r="DAR89" s="12"/>
      <c r="DAS89" s="12"/>
      <c r="DAT89" s="12"/>
      <c r="DAU89" s="12"/>
      <c r="DAV89" s="12"/>
      <c r="DAW89" s="12"/>
      <c r="DAX89" s="12"/>
      <c r="DAY89" s="12"/>
      <c r="DAZ89" s="12"/>
      <c r="DBA89" s="12"/>
      <c r="DBB89" s="12"/>
      <c r="DBC89" s="12"/>
      <c r="DBD89" s="12"/>
      <c r="DBE89" s="12"/>
      <c r="DBF89" s="12"/>
      <c r="DBG89" s="12"/>
      <c r="DBH89" s="12"/>
      <c r="DBI89" s="12"/>
      <c r="DBJ89" s="12"/>
      <c r="DBK89" s="12"/>
      <c r="DBL89" s="12"/>
      <c r="DBM89" s="12"/>
      <c r="DBN89" s="12"/>
      <c r="DBO89" s="12"/>
      <c r="DBP89" s="12"/>
      <c r="DBQ89" s="12"/>
      <c r="DBR89" s="12"/>
      <c r="DBS89" s="12"/>
      <c r="DBT89" s="12"/>
      <c r="DBU89" s="12"/>
      <c r="DBV89" s="12"/>
      <c r="DBW89" s="12"/>
      <c r="DBX89" s="12"/>
      <c r="DBY89" s="12"/>
      <c r="DBZ89" s="12"/>
      <c r="DCA89" s="12"/>
      <c r="DCB89" s="12"/>
      <c r="DCC89" s="12"/>
      <c r="DCD89" s="12"/>
      <c r="DCE89" s="12"/>
      <c r="DCF89" s="12"/>
      <c r="DCG89" s="12"/>
      <c r="DCH89" s="12"/>
      <c r="DCI89" s="12"/>
      <c r="DCJ89" s="12"/>
      <c r="DCK89" s="12"/>
      <c r="DCL89" s="12"/>
      <c r="DCM89" s="12"/>
      <c r="DCN89" s="12"/>
      <c r="DCO89" s="12"/>
      <c r="DCP89" s="12"/>
      <c r="DCQ89" s="12"/>
      <c r="DCR89" s="12"/>
      <c r="DCS89" s="12"/>
      <c r="DCT89" s="12"/>
      <c r="DCU89" s="12"/>
      <c r="DCV89" s="12"/>
      <c r="DCW89" s="12"/>
      <c r="DCX89" s="12"/>
      <c r="DCY89" s="12"/>
      <c r="DCZ89" s="12"/>
      <c r="DDA89" s="12"/>
      <c r="DDB89" s="12"/>
      <c r="DDC89" s="12"/>
      <c r="DDD89" s="12"/>
      <c r="DDE89" s="12"/>
      <c r="DDF89" s="12"/>
      <c r="DDG89" s="12"/>
      <c r="DDH89" s="12"/>
      <c r="DDI89" s="12"/>
      <c r="DDJ89" s="12"/>
      <c r="DDK89" s="12"/>
      <c r="DDL89" s="12"/>
      <c r="DDM89" s="12"/>
      <c r="DDN89" s="12"/>
      <c r="DDO89" s="12"/>
      <c r="DDP89" s="12"/>
      <c r="DDQ89" s="12"/>
      <c r="DDR89" s="12"/>
      <c r="DDS89" s="12"/>
      <c r="DDT89" s="12"/>
      <c r="DDU89" s="12"/>
      <c r="DDV89" s="12"/>
      <c r="DDW89" s="12"/>
      <c r="DDX89" s="12"/>
      <c r="DDY89" s="12"/>
      <c r="DDZ89" s="12"/>
      <c r="DEA89" s="12"/>
      <c r="DEB89" s="12"/>
      <c r="DEC89" s="12"/>
      <c r="DED89" s="12"/>
      <c r="DEE89" s="12"/>
      <c r="DEF89" s="12"/>
      <c r="DEG89" s="12"/>
      <c r="DEH89" s="12"/>
      <c r="DEI89" s="12"/>
      <c r="DEJ89" s="12"/>
      <c r="DEK89" s="12"/>
      <c r="DEL89" s="12"/>
      <c r="DEM89" s="12"/>
      <c r="DEN89" s="12"/>
      <c r="DEO89" s="12"/>
      <c r="DEP89" s="12"/>
      <c r="DEQ89" s="12"/>
      <c r="DER89" s="12"/>
      <c r="DES89" s="12"/>
      <c r="DET89" s="12"/>
      <c r="DEU89" s="12"/>
      <c r="DEV89" s="12"/>
      <c r="DEW89" s="12"/>
      <c r="DEX89" s="12"/>
      <c r="DEY89" s="12"/>
      <c r="DEZ89" s="12"/>
      <c r="DFA89" s="12"/>
      <c r="DFB89" s="12"/>
      <c r="DFC89" s="12"/>
      <c r="DFD89" s="12"/>
      <c r="DFE89" s="12"/>
      <c r="DFF89" s="12"/>
      <c r="DFG89" s="12"/>
      <c r="DFH89" s="12"/>
      <c r="DFI89" s="12"/>
      <c r="DFJ89" s="12"/>
      <c r="DFK89" s="12"/>
      <c r="DFL89" s="12"/>
      <c r="DFM89" s="12"/>
      <c r="DFN89" s="12"/>
      <c r="DFO89" s="12"/>
      <c r="DFP89" s="12"/>
      <c r="DFQ89" s="12"/>
      <c r="DFR89" s="12"/>
      <c r="DFS89" s="12"/>
      <c r="DFT89" s="12"/>
      <c r="DFU89" s="12"/>
      <c r="DFV89" s="12"/>
      <c r="DFW89" s="12"/>
      <c r="DFX89" s="12"/>
      <c r="DFY89" s="12"/>
      <c r="DFZ89" s="12"/>
      <c r="DGA89" s="12"/>
      <c r="DGB89" s="12"/>
      <c r="DGC89" s="12"/>
      <c r="DGD89" s="12"/>
      <c r="DGE89" s="12"/>
      <c r="DGF89" s="12"/>
      <c r="DGG89" s="12"/>
      <c r="DGH89" s="12"/>
      <c r="DGI89" s="12"/>
      <c r="DGJ89" s="12"/>
      <c r="DGK89" s="12"/>
      <c r="DGL89" s="12"/>
      <c r="DGM89" s="12"/>
      <c r="DGN89" s="12"/>
      <c r="DGO89" s="12"/>
      <c r="DGP89" s="12"/>
      <c r="DGQ89" s="12"/>
      <c r="DGR89" s="12"/>
      <c r="DGS89" s="12"/>
      <c r="DGT89" s="12"/>
      <c r="DGU89" s="12"/>
      <c r="DGV89" s="12"/>
      <c r="DGW89" s="12"/>
      <c r="DGX89" s="12"/>
      <c r="DGY89" s="12"/>
      <c r="DGZ89" s="12"/>
      <c r="DHA89" s="12"/>
      <c r="DHB89" s="12"/>
      <c r="DHC89" s="12"/>
      <c r="DHD89" s="12"/>
      <c r="DHE89" s="12"/>
      <c r="DHF89" s="12"/>
      <c r="DHG89" s="12"/>
      <c r="DHH89" s="12"/>
      <c r="DHI89" s="12"/>
      <c r="DHJ89" s="12"/>
      <c r="DHK89" s="12"/>
      <c r="DHL89" s="12"/>
      <c r="DHM89" s="12"/>
      <c r="DHN89" s="12"/>
      <c r="DHO89" s="12"/>
      <c r="DHP89" s="12"/>
      <c r="DHQ89" s="12"/>
      <c r="DHR89" s="12"/>
      <c r="DHS89" s="12"/>
      <c r="DHT89" s="12"/>
      <c r="DHU89" s="12"/>
      <c r="DHV89" s="12"/>
      <c r="DHW89" s="12"/>
      <c r="DHX89" s="12"/>
      <c r="DHY89" s="12"/>
      <c r="DHZ89" s="12"/>
      <c r="DIA89" s="12"/>
      <c r="DIB89" s="12"/>
      <c r="DIC89" s="12"/>
      <c r="DID89" s="12"/>
      <c r="DIE89" s="12"/>
      <c r="DIF89" s="12"/>
      <c r="DIG89" s="12"/>
      <c r="DIH89" s="12"/>
      <c r="DII89" s="12"/>
      <c r="DIJ89" s="12"/>
      <c r="DIK89" s="12"/>
      <c r="DIL89" s="12"/>
      <c r="DIM89" s="12"/>
      <c r="DIN89" s="12"/>
      <c r="DIO89" s="12"/>
      <c r="DIP89" s="12"/>
      <c r="DIQ89" s="12"/>
      <c r="DIR89" s="12"/>
      <c r="DIS89" s="12"/>
      <c r="DIT89" s="12"/>
      <c r="DIU89" s="12"/>
      <c r="DIV89" s="12"/>
      <c r="DIW89" s="12"/>
      <c r="DIX89" s="12"/>
      <c r="DIY89" s="12"/>
      <c r="DIZ89" s="12"/>
      <c r="DJA89" s="12"/>
      <c r="DJB89" s="12"/>
      <c r="DJC89" s="12"/>
      <c r="DJD89" s="12"/>
      <c r="DJE89" s="12"/>
      <c r="DJF89" s="12"/>
      <c r="DJG89" s="12"/>
      <c r="DJH89" s="12"/>
      <c r="DJI89" s="12"/>
      <c r="DJJ89" s="12"/>
      <c r="DJK89" s="12"/>
      <c r="DJL89" s="12"/>
      <c r="DJM89" s="12"/>
      <c r="DJN89" s="12"/>
      <c r="DJO89" s="12"/>
      <c r="DJP89" s="12"/>
      <c r="DJQ89" s="12"/>
      <c r="DJR89" s="12"/>
      <c r="DJS89" s="12"/>
      <c r="DJT89" s="12"/>
      <c r="DJU89" s="12"/>
      <c r="DJV89" s="12"/>
      <c r="DJW89" s="12"/>
      <c r="DJX89" s="12"/>
      <c r="DJY89" s="12"/>
      <c r="DJZ89" s="12"/>
      <c r="DKA89" s="12"/>
      <c r="DKB89" s="12"/>
      <c r="DKC89" s="12"/>
      <c r="DKD89" s="12"/>
      <c r="DKE89" s="12"/>
      <c r="DKF89" s="12"/>
      <c r="DKG89" s="12"/>
      <c r="DKH89" s="12"/>
      <c r="DKI89" s="12"/>
      <c r="DKJ89" s="12"/>
      <c r="DKK89" s="12"/>
      <c r="DKL89" s="12"/>
      <c r="DKM89" s="12"/>
      <c r="DKN89" s="12"/>
      <c r="DKO89" s="12"/>
      <c r="DKP89" s="12"/>
      <c r="DKQ89" s="12"/>
      <c r="DKR89" s="12"/>
      <c r="DKS89" s="12"/>
      <c r="DKT89" s="12"/>
      <c r="DKU89" s="12"/>
      <c r="DKV89" s="12"/>
      <c r="DKW89" s="12"/>
      <c r="DKX89" s="12"/>
      <c r="DKY89" s="12"/>
      <c r="DKZ89" s="12"/>
      <c r="DLA89" s="12"/>
      <c r="DLB89" s="12"/>
      <c r="DLC89" s="12"/>
      <c r="DLD89" s="12"/>
      <c r="DLE89" s="12"/>
      <c r="DLF89" s="12"/>
      <c r="DLG89" s="12"/>
      <c r="DLH89" s="12"/>
      <c r="DLI89" s="12"/>
      <c r="DLJ89" s="12"/>
      <c r="DLK89" s="12"/>
      <c r="DLL89" s="12"/>
      <c r="DLM89" s="12"/>
      <c r="DLN89" s="12"/>
      <c r="DLO89" s="12"/>
      <c r="DLP89" s="12"/>
      <c r="DLQ89" s="12"/>
      <c r="DLR89" s="12"/>
      <c r="DLS89" s="12"/>
      <c r="DLT89" s="12"/>
      <c r="DLU89" s="12"/>
      <c r="DLV89" s="12"/>
      <c r="DLW89" s="12"/>
      <c r="DLX89" s="12"/>
      <c r="DLY89" s="12"/>
      <c r="DLZ89" s="12"/>
      <c r="DMA89" s="12"/>
      <c r="DMB89" s="12"/>
      <c r="DMC89" s="12"/>
      <c r="DMD89" s="12"/>
      <c r="DME89" s="12"/>
      <c r="DMF89" s="12"/>
      <c r="DMG89" s="12"/>
      <c r="DMH89" s="12"/>
      <c r="DMI89" s="12"/>
      <c r="DMJ89" s="12"/>
      <c r="DMK89" s="12"/>
      <c r="DML89" s="12"/>
      <c r="DMM89" s="12"/>
      <c r="DMN89" s="12"/>
      <c r="DMO89" s="12"/>
      <c r="DMP89" s="12"/>
      <c r="DMQ89" s="12"/>
      <c r="DMR89" s="12"/>
      <c r="DMS89" s="12"/>
      <c r="DMT89" s="12"/>
      <c r="DMU89" s="12"/>
      <c r="DMV89" s="12"/>
      <c r="DMW89" s="12"/>
      <c r="DMX89" s="12"/>
      <c r="DMY89" s="12"/>
      <c r="DMZ89" s="12"/>
      <c r="DNA89" s="12"/>
      <c r="DNB89" s="12"/>
      <c r="DNC89" s="12"/>
      <c r="DND89" s="12"/>
      <c r="DNE89" s="12"/>
      <c r="DNF89" s="12"/>
      <c r="DNG89" s="12"/>
      <c r="DNH89" s="12"/>
      <c r="DNI89" s="12"/>
      <c r="DNJ89" s="12"/>
      <c r="DNK89" s="12"/>
      <c r="DNL89" s="12"/>
      <c r="DNM89" s="12"/>
      <c r="DNN89" s="12"/>
      <c r="DNO89" s="12"/>
      <c r="DNP89" s="12"/>
      <c r="DNQ89" s="12"/>
      <c r="DNR89" s="12"/>
      <c r="DNS89" s="12"/>
      <c r="DNT89" s="12"/>
      <c r="DNU89" s="12"/>
      <c r="DNV89" s="12"/>
      <c r="DNW89" s="12"/>
      <c r="DNX89" s="12"/>
      <c r="DNY89" s="12"/>
      <c r="DNZ89" s="12"/>
      <c r="DOA89" s="12"/>
      <c r="DOB89" s="12"/>
      <c r="DOC89" s="12"/>
      <c r="DOD89" s="12"/>
      <c r="DOE89" s="12"/>
      <c r="DOF89" s="12"/>
      <c r="DOG89" s="12"/>
      <c r="DOH89" s="12"/>
      <c r="DOI89" s="12"/>
      <c r="DOJ89" s="12"/>
      <c r="DOK89" s="12"/>
      <c r="DOL89" s="12"/>
      <c r="DOM89" s="12"/>
      <c r="DON89" s="12"/>
      <c r="DOO89" s="12"/>
      <c r="DOP89" s="12"/>
      <c r="DOQ89" s="12"/>
      <c r="DOR89" s="12"/>
      <c r="DOS89" s="12"/>
      <c r="DOT89" s="12"/>
      <c r="DOU89" s="12"/>
      <c r="DOV89" s="12"/>
      <c r="DOW89" s="12"/>
      <c r="DOX89" s="12"/>
      <c r="DOY89" s="12"/>
      <c r="DOZ89" s="12"/>
      <c r="DPA89" s="12"/>
      <c r="DPB89" s="12"/>
      <c r="DPC89" s="12"/>
      <c r="DPD89" s="12"/>
      <c r="DPE89" s="12"/>
      <c r="DPF89" s="12"/>
      <c r="DPG89" s="12"/>
      <c r="DPH89" s="12"/>
      <c r="DPI89" s="12"/>
      <c r="DPJ89" s="12"/>
      <c r="DPK89" s="12"/>
      <c r="DPL89" s="12"/>
      <c r="DPM89" s="12"/>
      <c r="DPN89" s="12"/>
      <c r="DPO89" s="12"/>
      <c r="DPP89" s="12"/>
      <c r="DPQ89" s="12"/>
      <c r="DPR89" s="12"/>
      <c r="DPS89" s="12"/>
      <c r="DPT89" s="12"/>
      <c r="DPU89" s="12"/>
      <c r="DPV89" s="12"/>
      <c r="DPW89" s="12"/>
      <c r="DPX89" s="12"/>
      <c r="DPY89" s="12"/>
      <c r="DPZ89" s="12"/>
      <c r="DQA89" s="12"/>
      <c r="DQB89" s="12"/>
      <c r="DQC89" s="12"/>
      <c r="DQD89" s="12"/>
      <c r="DQE89" s="12"/>
      <c r="DQF89" s="12"/>
      <c r="DQG89" s="12"/>
      <c r="DQH89" s="12"/>
      <c r="DQI89" s="12"/>
      <c r="DQJ89" s="12"/>
      <c r="DQK89" s="12"/>
      <c r="DQL89" s="12"/>
      <c r="DQM89" s="12"/>
      <c r="DQN89" s="12"/>
      <c r="DQO89" s="12"/>
      <c r="DQP89" s="12"/>
      <c r="DQQ89" s="12"/>
      <c r="DQR89" s="12"/>
      <c r="DQS89" s="12"/>
      <c r="DQT89" s="12"/>
      <c r="DQU89" s="12"/>
      <c r="DQV89" s="12"/>
      <c r="DQW89" s="12"/>
      <c r="DQX89" s="12"/>
      <c r="DQY89" s="12"/>
      <c r="DQZ89" s="12"/>
      <c r="DRA89" s="12"/>
      <c r="DRB89" s="12"/>
      <c r="DRC89" s="12"/>
      <c r="DRD89" s="12"/>
      <c r="DRE89" s="12"/>
      <c r="DRF89" s="12"/>
      <c r="DRG89" s="12"/>
      <c r="DRH89" s="12"/>
      <c r="DRI89" s="12"/>
      <c r="DRJ89" s="12"/>
      <c r="DRK89" s="12"/>
      <c r="DRL89" s="12"/>
      <c r="DRM89" s="12"/>
      <c r="DRN89" s="12"/>
      <c r="DRO89" s="12"/>
      <c r="DRP89" s="12"/>
      <c r="DRQ89" s="12"/>
      <c r="DRR89" s="12"/>
      <c r="DRS89" s="12"/>
      <c r="DRT89" s="12"/>
      <c r="DRU89" s="12"/>
      <c r="DRV89" s="12"/>
      <c r="DRW89" s="12"/>
      <c r="DRX89" s="12"/>
      <c r="DRY89" s="12"/>
      <c r="DRZ89" s="12"/>
      <c r="DSA89" s="12"/>
      <c r="DSB89" s="12"/>
      <c r="DSC89" s="12"/>
      <c r="DSD89" s="12"/>
      <c r="DSE89" s="12"/>
      <c r="DSF89" s="12"/>
      <c r="DSG89" s="12"/>
      <c r="DSH89" s="12"/>
      <c r="DSI89" s="12"/>
      <c r="DSJ89" s="12"/>
      <c r="DSK89" s="12"/>
      <c r="DSL89" s="12"/>
      <c r="DSM89" s="12"/>
      <c r="DSN89" s="12"/>
      <c r="DSO89" s="12"/>
      <c r="DSP89" s="12"/>
      <c r="DSQ89" s="12"/>
      <c r="DSR89" s="12"/>
      <c r="DSS89" s="12"/>
      <c r="DST89" s="12"/>
      <c r="DSU89" s="12"/>
      <c r="DSV89" s="12"/>
      <c r="DSW89" s="12"/>
      <c r="DSX89" s="12"/>
      <c r="DSY89" s="12"/>
      <c r="DSZ89" s="12"/>
      <c r="DTA89" s="12"/>
      <c r="DTB89" s="12"/>
      <c r="DTC89" s="12"/>
      <c r="DTD89" s="12"/>
      <c r="DTE89" s="12"/>
      <c r="DTF89" s="12"/>
      <c r="DTG89" s="12"/>
      <c r="DTH89" s="12"/>
      <c r="DTI89" s="12"/>
      <c r="DTJ89" s="12"/>
      <c r="DTK89" s="12"/>
      <c r="DTL89" s="12"/>
      <c r="DTM89" s="12"/>
      <c r="DTN89" s="12"/>
      <c r="DTO89" s="12"/>
      <c r="DTP89" s="12"/>
      <c r="DTQ89" s="12"/>
      <c r="DTR89" s="12"/>
      <c r="DTS89" s="12"/>
      <c r="DTT89" s="12"/>
      <c r="DTU89" s="12"/>
      <c r="DTV89" s="12"/>
      <c r="DTW89" s="12"/>
      <c r="DTX89" s="12"/>
      <c r="DTY89" s="12"/>
      <c r="DTZ89" s="12"/>
      <c r="DUA89" s="12"/>
      <c r="DUB89" s="12"/>
      <c r="DUC89" s="12"/>
      <c r="DUD89" s="12"/>
      <c r="DUE89" s="12"/>
      <c r="DUF89" s="12"/>
      <c r="DUG89" s="12"/>
      <c r="DUH89" s="12"/>
      <c r="DUI89" s="12"/>
      <c r="DUJ89" s="12"/>
      <c r="DUK89" s="12"/>
      <c r="DUL89" s="12"/>
      <c r="DUM89" s="12"/>
      <c r="DUN89" s="12"/>
      <c r="DUO89" s="12"/>
      <c r="DUP89" s="12"/>
      <c r="DUQ89" s="12"/>
      <c r="DUR89" s="12"/>
      <c r="DUS89" s="12"/>
      <c r="DUT89" s="12"/>
      <c r="DUU89" s="12"/>
      <c r="DUV89" s="12"/>
      <c r="DUW89" s="12"/>
      <c r="DUX89" s="12"/>
      <c r="DUY89" s="12"/>
      <c r="DUZ89" s="12"/>
      <c r="DVA89" s="12"/>
      <c r="DVB89" s="12"/>
      <c r="DVC89" s="12"/>
      <c r="DVD89" s="12"/>
      <c r="DVE89" s="12"/>
      <c r="DVF89" s="12"/>
      <c r="DVG89" s="12"/>
      <c r="DVH89" s="12"/>
      <c r="DVI89" s="12"/>
      <c r="DVJ89" s="12"/>
      <c r="DVK89" s="12"/>
      <c r="DVL89" s="12"/>
      <c r="DVM89" s="12"/>
      <c r="DVN89" s="12"/>
      <c r="DVO89" s="12"/>
      <c r="DVP89" s="12"/>
      <c r="DVQ89" s="12"/>
      <c r="DVR89" s="12"/>
      <c r="DVS89" s="12"/>
      <c r="DVT89" s="12"/>
      <c r="DVU89" s="12"/>
      <c r="DVV89" s="12"/>
      <c r="DVW89" s="12"/>
      <c r="DVX89" s="12"/>
      <c r="DVY89" s="12"/>
      <c r="DVZ89" s="12"/>
      <c r="DWA89" s="12"/>
      <c r="DWB89" s="12"/>
      <c r="DWC89" s="12"/>
      <c r="DWD89" s="12"/>
      <c r="DWE89" s="12"/>
      <c r="DWF89" s="12"/>
      <c r="DWG89" s="12"/>
      <c r="DWH89" s="12"/>
      <c r="DWI89" s="12"/>
      <c r="DWJ89" s="12"/>
      <c r="DWK89" s="12"/>
      <c r="DWL89" s="12"/>
      <c r="DWM89" s="12"/>
      <c r="DWN89" s="12"/>
      <c r="DWO89" s="12"/>
      <c r="DWP89" s="12"/>
      <c r="DWQ89" s="12"/>
      <c r="DWR89" s="12"/>
      <c r="DWS89" s="12"/>
      <c r="DWT89" s="12"/>
      <c r="DWU89" s="12"/>
      <c r="DWV89" s="12"/>
      <c r="DWW89" s="12"/>
      <c r="DWX89" s="12"/>
      <c r="DWY89" s="12"/>
      <c r="DWZ89" s="12"/>
      <c r="DXA89" s="12"/>
      <c r="DXB89" s="12"/>
      <c r="DXC89" s="12"/>
      <c r="DXD89" s="12"/>
      <c r="DXE89" s="12"/>
      <c r="DXF89" s="12"/>
      <c r="DXG89" s="12"/>
      <c r="DXH89" s="12"/>
      <c r="DXI89" s="12"/>
      <c r="DXJ89" s="12"/>
      <c r="DXK89" s="12"/>
      <c r="DXL89" s="12"/>
      <c r="DXM89" s="12"/>
      <c r="DXN89" s="12"/>
      <c r="DXO89" s="12"/>
      <c r="DXP89" s="12"/>
      <c r="DXQ89" s="12"/>
      <c r="DXR89" s="12"/>
      <c r="DXS89" s="12"/>
      <c r="DXT89" s="12"/>
      <c r="DXU89" s="12"/>
      <c r="DXV89" s="12"/>
      <c r="DXW89" s="12"/>
      <c r="DXX89" s="12"/>
      <c r="DXY89" s="12"/>
      <c r="DXZ89" s="12"/>
      <c r="DYA89" s="12"/>
      <c r="DYB89" s="12"/>
      <c r="DYC89" s="12"/>
      <c r="DYD89" s="12"/>
      <c r="DYE89" s="12"/>
      <c r="DYF89" s="12"/>
      <c r="DYG89" s="12"/>
      <c r="DYH89" s="12"/>
      <c r="DYI89" s="12"/>
      <c r="DYJ89" s="12"/>
      <c r="DYK89" s="12"/>
      <c r="DYL89" s="12"/>
      <c r="DYM89" s="12"/>
      <c r="DYN89" s="12"/>
      <c r="DYO89" s="12"/>
      <c r="DYP89" s="12"/>
      <c r="DYQ89" s="12"/>
      <c r="DYR89" s="12"/>
      <c r="DYS89" s="12"/>
      <c r="DYT89" s="12"/>
      <c r="DYU89" s="12"/>
      <c r="DYV89" s="12"/>
      <c r="DYW89" s="12"/>
      <c r="DYX89" s="12"/>
      <c r="DYY89" s="12"/>
      <c r="DYZ89" s="12"/>
      <c r="DZA89" s="12"/>
      <c r="DZB89" s="12"/>
      <c r="DZC89" s="12"/>
      <c r="DZD89" s="12"/>
      <c r="DZE89" s="12"/>
      <c r="DZF89" s="12"/>
      <c r="DZG89" s="12"/>
      <c r="DZH89" s="12"/>
      <c r="DZI89" s="12"/>
      <c r="DZJ89" s="12"/>
      <c r="DZK89" s="12"/>
      <c r="DZL89" s="12"/>
      <c r="DZM89" s="12"/>
      <c r="DZN89" s="12"/>
      <c r="DZO89" s="12"/>
      <c r="DZP89" s="12"/>
      <c r="DZQ89" s="12"/>
      <c r="DZR89" s="12"/>
      <c r="DZS89" s="12"/>
      <c r="DZT89" s="12"/>
      <c r="DZU89" s="12"/>
      <c r="DZV89" s="12"/>
      <c r="DZW89" s="12"/>
      <c r="DZX89" s="12"/>
      <c r="DZY89" s="12"/>
      <c r="DZZ89" s="12"/>
      <c r="EAA89" s="12"/>
      <c r="EAB89" s="12"/>
      <c r="EAC89" s="12"/>
      <c r="EAD89" s="12"/>
      <c r="EAE89" s="12"/>
      <c r="EAF89" s="12"/>
      <c r="EAG89" s="12"/>
      <c r="EAH89" s="12"/>
      <c r="EAI89" s="12"/>
      <c r="EAJ89" s="12"/>
      <c r="EAK89" s="12"/>
      <c r="EAL89" s="12"/>
      <c r="EAM89" s="12"/>
      <c r="EAN89" s="12"/>
      <c r="EAO89" s="12"/>
      <c r="EAP89" s="12"/>
      <c r="EAQ89" s="12"/>
      <c r="EAR89" s="12"/>
      <c r="EAS89" s="12"/>
      <c r="EAT89" s="12"/>
      <c r="EAU89" s="12"/>
      <c r="EAV89" s="12"/>
      <c r="EAW89" s="12"/>
      <c r="EAX89" s="12"/>
      <c r="EAY89" s="12"/>
      <c r="EAZ89" s="12"/>
      <c r="EBA89" s="12"/>
      <c r="EBB89" s="12"/>
      <c r="EBC89" s="12"/>
      <c r="EBD89" s="12"/>
      <c r="EBE89" s="12"/>
      <c r="EBF89" s="12"/>
      <c r="EBG89" s="12"/>
      <c r="EBH89" s="12"/>
      <c r="EBI89" s="12"/>
      <c r="EBJ89" s="12"/>
      <c r="EBK89" s="12"/>
      <c r="EBL89" s="12"/>
      <c r="EBM89" s="12"/>
      <c r="EBN89" s="12"/>
      <c r="EBO89" s="12"/>
      <c r="EBP89" s="12"/>
      <c r="EBQ89" s="12"/>
      <c r="EBR89" s="12"/>
      <c r="EBS89" s="12"/>
      <c r="EBT89" s="12"/>
      <c r="EBU89" s="12"/>
      <c r="EBV89" s="12"/>
      <c r="EBW89" s="12"/>
      <c r="EBX89" s="12"/>
      <c r="EBY89" s="12"/>
      <c r="EBZ89" s="12"/>
      <c r="ECA89" s="12"/>
      <c r="ECB89" s="12"/>
      <c r="ECC89" s="12"/>
      <c r="ECD89" s="12"/>
      <c r="ECE89" s="12"/>
      <c r="ECF89" s="12"/>
      <c r="ECG89" s="12"/>
      <c r="ECH89" s="12"/>
      <c r="ECI89" s="12"/>
      <c r="ECJ89" s="12"/>
      <c r="ECK89" s="12"/>
      <c r="ECL89" s="12"/>
      <c r="ECM89" s="12"/>
      <c r="ECN89" s="12"/>
      <c r="ECO89" s="12"/>
      <c r="ECP89" s="12"/>
      <c r="ECQ89" s="12"/>
      <c r="ECR89" s="12"/>
      <c r="ECS89" s="12"/>
      <c r="ECT89" s="12"/>
      <c r="ECU89" s="12"/>
      <c r="ECV89" s="12"/>
      <c r="ECW89" s="12"/>
      <c r="ECX89" s="12"/>
      <c r="ECY89" s="12"/>
      <c r="ECZ89" s="12"/>
      <c r="EDA89" s="12"/>
      <c r="EDB89" s="12"/>
      <c r="EDC89" s="12"/>
      <c r="EDD89" s="12"/>
      <c r="EDE89" s="12"/>
      <c r="EDF89" s="12"/>
      <c r="EDG89" s="12"/>
      <c r="EDH89" s="12"/>
      <c r="EDI89" s="12"/>
      <c r="EDJ89" s="12"/>
      <c r="EDK89" s="12"/>
      <c r="EDL89" s="12"/>
      <c r="EDM89" s="12"/>
      <c r="EDN89" s="12"/>
      <c r="EDO89" s="12"/>
      <c r="EDP89" s="12"/>
      <c r="EDQ89" s="12"/>
      <c r="EDR89" s="12"/>
      <c r="EDS89" s="12"/>
      <c r="EDT89" s="12"/>
      <c r="EDU89" s="12"/>
      <c r="EDV89" s="12"/>
      <c r="EDW89" s="12"/>
      <c r="EDX89" s="12"/>
      <c r="EDY89" s="12"/>
      <c r="EDZ89" s="12"/>
      <c r="EEA89" s="12"/>
      <c r="EEB89" s="12"/>
      <c r="EEC89" s="12"/>
      <c r="EED89" s="12"/>
      <c r="EEE89" s="12"/>
      <c r="EEF89" s="12"/>
      <c r="EEG89" s="12"/>
      <c r="EEH89" s="12"/>
      <c r="EEI89" s="12"/>
      <c r="EEJ89" s="12"/>
      <c r="EEK89" s="12"/>
      <c r="EEL89" s="12"/>
      <c r="EEM89" s="12"/>
      <c r="EEN89" s="12"/>
      <c r="EEO89" s="12"/>
      <c r="EEP89" s="12"/>
      <c r="EEQ89" s="12"/>
      <c r="EER89" s="12"/>
      <c r="EES89" s="12"/>
      <c r="EET89" s="12"/>
      <c r="EEU89" s="12"/>
      <c r="EEV89" s="12"/>
      <c r="EEW89" s="12"/>
      <c r="EEX89" s="12"/>
      <c r="EEY89" s="12"/>
      <c r="EEZ89" s="12"/>
      <c r="EFA89" s="12"/>
      <c r="EFB89" s="12"/>
      <c r="EFC89" s="12"/>
      <c r="EFD89" s="12"/>
      <c r="EFE89" s="12"/>
      <c r="EFF89" s="12"/>
      <c r="EFG89" s="12"/>
      <c r="EFH89" s="12"/>
      <c r="EFI89" s="12"/>
      <c r="EFJ89" s="12"/>
      <c r="EFK89" s="12"/>
      <c r="EFL89" s="12"/>
      <c r="EFM89" s="12"/>
      <c r="EFN89" s="12"/>
      <c r="EFO89" s="12"/>
      <c r="EFP89" s="12"/>
      <c r="EFQ89" s="12"/>
      <c r="EFR89" s="12"/>
      <c r="EFS89" s="12"/>
      <c r="EFT89" s="12"/>
      <c r="EFU89" s="12"/>
      <c r="EFV89" s="12"/>
      <c r="EFW89" s="12"/>
      <c r="EFX89" s="12"/>
      <c r="EFY89" s="12"/>
      <c r="EFZ89" s="12"/>
      <c r="EGA89" s="12"/>
      <c r="EGB89" s="12"/>
      <c r="EGC89" s="12"/>
      <c r="EGD89" s="12"/>
      <c r="EGE89" s="12"/>
      <c r="EGF89" s="12"/>
      <c r="EGG89" s="12"/>
      <c r="EGH89" s="12"/>
      <c r="EGI89" s="12"/>
      <c r="EGJ89" s="12"/>
      <c r="EGK89" s="12"/>
      <c r="EGL89" s="12"/>
      <c r="EGM89" s="12"/>
      <c r="EGN89" s="12"/>
      <c r="EGO89" s="12"/>
      <c r="EGP89" s="12"/>
      <c r="EGQ89" s="12"/>
      <c r="EGR89" s="12"/>
      <c r="EGS89" s="12"/>
      <c r="EGT89" s="12"/>
      <c r="EGU89" s="12"/>
      <c r="EGV89" s="12"/>
      <c r="EGW89" s="12"/>
      <c r="EGX89" s="12"/>
      <c r="EGY89" s="12"/>
      <c r="EGZ89" s="12"/>
      <c r="EHA89" s="12"/>
      <c r="EHB89" s="12"/>
      <c r="EHC89" s="12"/>
      <c r="EHD89" s="12"/>
      <c r="EHE89" s="12"/>
      <c r="EHF89" s="12"/>
      <c r="EHG89" s="12"/>
      <c r="EHH89" s="12"/>
      <c r="EHI89" s="12"/>
      <c r="EHJ89" s="12"/>
      <c r="EHK89" s="12"/>
      <c r="EHL89" s="12"/>
      <c r="EHM89" s="12"/>
      <c r="EHN89" s="12"/>
      <c r="EHO89" s="12"/>
      <c r="EHP89" s="12"/>
      <c r="EHQ89" s="12"/>
      <c r="EHR89" s="12"/>
      <c r="EHS89" s="12"/>
      <c r="EHT89" s="12"/>
      <c r="EHU89" s="12"/>
      <c r="EHV89" s="12"/>
      <c r="EHW89" s="12"/>
      <c r="EHX89" s="12"/>
      <c r="EHY89" s="12"/>
      <c r="EHZ89" s="12"/>
      <c r="EIA89" s="12"/>
      <c r="EIB89" s="12"/>
      <c r="EIC89" s="12"/>
      <c r="EID89" s="12"/>
      <c r="EIE89" s="12"/>
      <c r="EIF89" s="12"/>
      <c r="EIG89" s="12"/>
      <c r="EIH89" s="12"/>
      <c r="EII89" s="12"/>
      <c r="EIJ89" s="12"/>
      <c r="EIK89" s="12"/>
      <c r="EIL89" s="12"/>
      <c r="EIM89" s="12"/>
      <c r="EIN89" s="12"/>
      <c r="EIO89" s="12"/>
      <c r="EIP89" s="12"/>
      <c r="EIQ89" s="12"/>
      <c r="EIR89" s="12"/>
      <c r="EIS89" s="12"/>
      <c r="EIT89" s="12"/>
      <c r="EIU89" s="12"/>
      <c r="EIV89" s="12"/>
      <c r="EIW89" s="12"/>
      <c r="EIX89" s="12"/>
      <c r="EIY89" s="12"/>
      <c r="EIZ89" s="12"/>
      <c r="EJA89" s="12"/>
      <c r="EJB89" s="12"/>
      <c r="EJC89" s="12"/>
      <c r="EJD89" s="12"/>
      <c r="EJE89" s="12"/>
      <c r="EJF89" s="12"/>
      <c r="EJG89" s="12"/>
      <c r="EJH89" s="12"/>
      <c r="EJI89" s="12"/>
      <c r="EJJ89" s="12"/>
      <c r="EJK89" s="12"/>
      <c r="EJL89" s="12"/>
      <c r="EJM89" s="12"/>
      <c r="EJN89" s="12"/>
      <c r="EJO89" s="12"/>
      <c r="EJP89" s="12"/>
      <c r="EJQ89" s="12"/>
      <c r="EJR89" s="12"/>
      <c r="EJS89" s="12"/>
      <c r="EJT89" s="12"/>
      <c r="EJU89" s="12"/>
      <c r="EJV89" s="12"/>
      <c r="EJW89" s="12"/>
      <c r="EJX89" s="12"/>
      <c r="EJY89" s="12"/>
      <c r="EJZ89" s="12"/>
      <c r="EKA89" s="12"/>
      <c r="EKB89" s="12"/>
      <c r="EKC89" s="12"/>
      <c r="EKD89" s="12"/>
      <c r="EKE89" s="12"/>
      <c r="EKF89" s="12"/>
      <c r="EKG89" s="12"/>
      <c r="EKH89" s="12"/>
      <c r="EKI89" s="12"/>
      <c r="EKJ89" s="12"/>
      <c r="EKK89" s="12"/>
      <c r="EKL89" s="12"/>
      <c r="EKM89" s="12"/>
      <c r="EKN89" s="12"/>
      <c r="EKO89" s="12"/>
      <c r="EKP89" s="12"/>
      <c r="EKQ89" s="12"/>
      <c r="EKR89" s="12"/>
      <c r="EKS89" s="12"/>
      <c r="EKT89" s="12"/>
      <c r="EKU89" s="12"/>
      <c r="EKV89" s="12"/>
      <c r="EKW89" s="12"/>
      <c r="EKX89" s="12"/>
      <c r="EKY89" s="12"/>
      <c r="EKZ89" s="12"/>
      <c r="ELA89" s="12"/>
      <c r="ELB89" s="12"/>
      <c r="ELC89" s="12"/>
      <c r="ELD89" s="12"/>
      <c r="ELE89" s="12"/>
      <c r="ELF89" s="12"/>
      <c r="ELG89" s="12"/>
      <c r="ELH89" s="12"/>
      <c r="ELI89" s="12"/>
      <c r="ELJ89" s="12"/>
      <c r="ELK89" s="12"/>
      <c r="ELL89" s="12"/>
      <c r="ELM89" s="12"/>
      <c r="ELN89" s="12"/>
      <c r="ELO89" s="12"/>
      <c r="ELP89" s="12"/>
      <c r="ELQ89" s="12"/>
      <c r="ELR89" s="12"/>
      <c r="ELS89" s="12"/>
      <c r="ELT89" s="12"/>
      <c r="ELU89" s="12"/>
      <c r="ELV89" s="12"/>
      <c r="ELW89" s="12"/>
      <c r="ELX89" s="12"/>
      <c r="ELY89" s="12"/>
      <c r="ELZ89" s="12"/>
      <c r="EMA89" s="12"/>
      <c r="EMB89" s="12"/>
      <c r="EMC89" s="12"/>
      <c r="EMD89" s="12"/>
      <c r="EME89" s="12"/>
      <c r="EMF89" s="12"/>
      <c r="EMG89" s="12"/>
      <c r="EMH89" s="12"/>
      <c r="EMI89" s="12"/>
      <c r="EMJ89" s="12"/>
      <c r="EMK89" s="12"/>
      <c r="EML89" s="12"/>
      <c r="EMM89" s="12"/>
      <c r="EMN89" s="12"/>
      <c r="EMO89" s="12"/>
      <c r="EMP89" s="12"/>
      <c r="EMQ89" s="12"/>
      <c r="EMR89" s="12"/>
      <c r="EMS89" s="12"/>
      <c r="EMT89" s="12"/>
      <c r="EMU89" s="12"/>
      <c r="EMV89" s="12"/>
      <c r="EMW89" s="12"/>
      <c r="EMX89" s="12"/>
      <c r="EMY89" s="12"/>
      <c r="EMZ89" s="12"/>
      <c r="ENA89" s="12"/>
      <c r="ENB89" s="12"/>
      <c r="ENC89" s="12"/>
      <c r="END89" s="12"/>
      <c r="ENE89" s="12"/>
      <c r="ENF89" s="12"/>
      <c r="ENG89" s="12"/>
      <c r="ENH89" s="12"/>
      <c r="ENI89" s="12"/>
      <c r="ENJ89" s="12"/>
      <c r="ENK89" s="12"/>
      <c r="ENL89" s="12"/>
      <c r="ENM89" s="12"/>
      <c r="ENN89" s="12"/>
      <c r="ENO89" s="12"/>
      <c r="ENP89" s="12"/>
      <c r="ENQ89" s="12"/>
      <c r="ENR89" s="12"/>
      <c r="ENS89" s="12"/>
      <c r="ENT89" s="12"/>
      <c r="ENU89" s="12"/>
      <c r="ENV89" s="12"/>
      <c r="ENW89" s="12"/>
      <c r="ENX89" s="12"/>
      <c r="ENY89" s="12"/>
      <c r="ENZ89" s="12"/>
      <c r="EOA89" s="12"/>
      <c r="EOB89" s="12"/>
      <c r="EOC89" s="12"/>
      <c r="EOD89" s="12"/>
      <c r="EOE89" s="12"/>
      <c r="EOF89" s="12"/>
      <c r="EOG89" s="12"/>
      <c r="EOH89" s="12"/>
      <c r="EOI89" s="12"/>
      <c r="EOJ89" s="12"/>
      <c r="EOK89" s="12"/>
      <c r="EOL89" s="12"/>
      <c r="EOM89" s="12"/>
      <c r="EON89" s="12"/>
      <c r="EOO89" s="12"/>
      <c r="EOP89" s="12"/>
      <c r="EOQ89" s="12"/>
      <c r="EOR89" s="12"/>
      <c r="EOS89" s="12"/>
      <c r="EOT89" s="12"/>
      <c r="EOU89" s="12"/>
      <c r="EOV89" s="12"/>
      <c r="EOW89" s="12"/>
      <c r="EOX89" s="12"/>
      <c r="EOY89" s="12"/>
      <c r="EOZ89" s="12"/>
      <c r="EPA89" s="12"/>
      <c r="EPB89" s="12"/>
      <c r="EPC89" s="12"/>
      <c r="EPD89" s="12"/>
      <c r="EPE89" s="12"/>
      <c r="EPF89" s="12"/>
      <c r="EPG89" s="12"/>
      <c r="EPH89" s="12"/>
      <c r="EPI89" s="12"/>
      <c r="EPJ89" s="12"/>
      <c r="EPK89" s="12"/>
      <c r="EPL89" s="12"/>
      <c r="EPM89" s="12"/>
      <c r="EPN89" s="12"/>
      <c r="EPO89" s="12"/>
      <c r="EPP89" s="12"/>
      <c r="EPQ89" s="12"/>
      <c r="EPR89" s="12"/>
      <c r="EPS89" s="12"/>
      <c r="EPT89" s="12"/>
      <c r="EPU89" s="12"/>
      <c r="EPV89" s="12"/>
      <c r="EPW89" s="12"/>
      <c r="EPX89" s="12"/>
      <c r="EPY89" s="12"/>
      <c r="EPZ89" s="12"/>
      <c r="EQA89" s="12"/>
      <c r="EQB89" s="12"/>
      <c r="EQC89" s="12"/>
      <c r="EQD89" s="12"/>
      <c r="EQE89" s="12"/>
      <c r="EQF89" s="12"/>
      <c r="EQG89" s="12"/>
      <c r="EQH89" s="12"/>
      <c r="EQI89" s="12"/>
      <c r="EQJ89" s="12"/>
      <c r="EQK89" s="12"/>
      <c r="EQL89" s="12"/>
      <c r="EQM89" s="12"/>
      <c r="EQN89" s="12"/>
      <c r="EQO89" s="12"/>
      <c r="EQP89" s="12"/>
      <c r="EQQ89" s="12"/>
      <c r="EQR89" s="12"/>
      <c r="EQS89" s="12"/>
      <c r="EQT89" s="12"/>
      <c r="EQU89" s="12"/>
      <c r="EQV89" s="12"/>
      <c r="EQW89" s="12"/>
      <c r="EQX89" s="12"/>
      <c r="EQY89" s="12"/>
      <c r="EQZ89" s="12"/>
      <c r="ERA89" s="12"/>
      <c r="ERB89" s="12"/>
      <c r="ERC89" s="12"/>
      <c r="ERD89" s="12"/>
      <c r="ERE89" s="12"/>
      <c r="ERF89" s="12"/>
      <c r="ERG89" s="12"/>
      <c r="ERH89" s="12"/>
      <c r="ERI89" s="12"/>
      <c r="ERJ89" s="12"/>
      <c r="ERK89" s="12"/>
      <c r="ERL89" s="12"/>
      <c r="ERM89" s="12"/>
      <c r="ERN89" s="12"/>
      <c r="ERO89" s="12"/>
      <c r="ERP89" s="12"/>
      <c r="ERQ89" s="12"/>
      <c r="ERR89" s="12"/>
      <c r="ERS89" s="12"/>
      <c r="ERT89" s="12"/>
      <c r="ERU89" s="12"/>
      <c r="ERV89" s="12"/>
      <c r="ERW89" s="12"/>
      <c r="ERX89" s="12"/>
      <c r="ERY89" s="12"/>
      <c r="ERZ89" s="12"/>
      <c r="ESA89" s="12"/>
      <c r="ESB89" s="12"/>
      <c r="ESC89" s="12"/>
      <c r="ESD89" s="12"/>
      <c r="ESE89" s="12"/>
      <c r="ESF89" s="12"/>
      <c r="ESG89" s="12"/>
      <c r="ESH89" s="12"/>
      <c r="ESI89" s="12"/>
      <c r="ESJ89" s="12"/>
      <c r="ESK89" s="12"/>
      <c r="ESL89" s="12"/>
      <c r="ESM89" s="12"/>
      <c r="ESN89" s="12"/>
      <c r="ESO89" s="12"/>
      <c r="ESP89" s="12"/>
      <c r="ESQ89" s="12"/>
      <c r="ESR89" s="12"/>
      <c r="ESS89" s="12"/>
      <c r="EST89" s="12"/>
      <c r="ESU89" s="12"/>
      <c r="ESV89" s="12"/>
      <c r="ESW89" s="12"/>
      <c r="ESX89" s="12"/>
      <c r="ESY89" s="12"/>
      <c r="ESZ89" s="12"/>
      <c r="ETA89" s="12"/>
      <c r="ETB89" s="12"/>
      <c r="ETC89" s="12"/>
      <c r="ETD89" s="12"/>
      <c r="ETE89" s="12"/>
      <c r="ETF89" s="12"/>
      <c r="ETG89" s="12"/>
      <c r="ETH89" s="12"/>
      <c r="ETI89" s="12"/>
      <c r="ETJ89" s="12"/>
      <c r="ETK89" s="12"/>
      <c r="ETL89" s="12"/>
      <c r="ETM89" s="12"/>
      <c r="ETN89" s="12"/>
      <c r="ETO89" s="12"/>
      <c r="ETP89" s="12"/>
      <c r="ETQ89" s="12"/>
      <c r="ETR89" s="12"/>
      <c r="ETS89" s="12"/>
      <c r="ETT89" s="12"/>
      <c r="ETU89" s="12"/>
      <c r="ETV89" s="12"/>
      <c r="ETW89" s="12"/>
      <c r="ETX89" s="12"/>
      <c r="ETY89" s="12"/>
      <c r="ETZ89" s="12"/>
      <c r="EUA89" s="12"/>
      <c r="EUB89" s="12"/>
      <c r="EUC89" s="12"/>
      <c r="EUD89" s="12"/>
      <c r="EUE89" s="12"/>
      <c r="EUF89" s="12"/>
      <c r="EUG89" s="12"/>
      <c r="EUH89" s="12"/>
      <c r="EUI89" s="12"/>
      <c r="EUJ89" s="12"/>
      <c r="EUK89" s="12"/>
      <c r="EUL89" s="12"/>
      <c r="EUM89" s="12"/>
      <c r="EUN89" s="12"/>
      <c r="EUO89" s="12"/>
      <c r="EUP89" s="12"/>
      <c r="EUQ89" s="12"/>
      <c r="EUR89" s="12"/>
      <c r="EUS89" s="12"/>
      <c r="EUT89" s="12"/>
      <c r="EUU89" s="12"/>
      <c r="EUV89" s="12"/>
      <c r="EUW89" s="12"/>
      <c r="EUX89" s="12"/>
      <c r="EUY89" s="12"/>
      <c r="EUZ89" s="12"/>
      <c r="EVA89" s="12"/>
      <c r="EVB89" s="12"/>
      <c r="EVC89" s="12"/>
      <c r="EVD89" s="12"/>
      <c r="EVE89" s="12"/>
      <c r="EVF89" s="12"/>
      <c r="EVG89" s="12"/>
      <c r="EVH89" s="12"/>
      <c r="EVI89" s="12"/>
      <c r="EVJ89" s="12"/>
      <c r="EVK89" s="12"/>
      <c r="EVL89" s="12"/>
      <c r="EVM89" s="12"/>
      <c r="EVN89" s="12"/>
      <c r="EVO89" s="12"/>
      <c r="EVP89" s="12"/>
      <c r="EVQ89" s="12"/>
      <c r="EVR89" s="12"/>
      <c r="EVS89" s="12"/>
      <c r="EVT89" s="12"/>
      <c r="EVU89" s="12"/>
      <c r="EVV89" s="12"/>
      <c r="EVW89" s="12"/>
      <c r="EVX89" s="12"/>
      <c r="EVY89" s="12"/>
      <c r="EVZ89" s="12"/>
      <c r="EWA89" s="12"/>
      <c r="EWB89" s="12"/>
      <c r="EWC89" s="12"/>
      <c r="EWD89" s="12"/>
      <c r="EWE89" s="12"/>
      <c r="EWF89" s="12"/>
      <c r="EWG89" s="12"/>
      <c r="EWH89" s="12"/>
      <c r="EWI89" s="12"/>
      <c r="EWJ89" s="12"/>
      <c r="EWK89" s="12"/>
      <c r="EWL89" s="12"/>
      <c r="EWM89" s="12"/>
      <c r="EWN89" s="12"/>
      <c r="EWO89" s="12"/>
      <c r="EWP89" s="12"/>
      <c r="EWQ89" s="12"/>
      <c r="EWR89" s="12"/>
      <c r="EWS89" s="12"/>
      <c r="EWT89" s="12"/>
      <c r="EWU89" s="12"/>
      <c r="EWV89" s="12"/>
      <c r="EWW89" s="12"/>
      <c r="EWX89" s="12"/>
      <c r="EWY89" s="12"/>
      <c r="EWZ89" s="12"/>
      <c r="EXA89" s="12"/>
      <c r="EXB89" s="12"/>
      <c r="EXC89" s="12"/>
      <c r="EXD89" s="12"/>
      <c r="EXE89" s="12"/>
      <c r="EXF89" s="12"/>
      <c r="EXG89" s="12"/>
      <c r="EXH89" s="12"/>
      <c r="EXI89" s="12"/>
      <c r="EXJ89" s="12"/>
      <c r="EXK89" s="12"/>
      <c r="EXL89" s="12"/>
      <c r="EXM89" s="12"/>
      <c r="EXN89" s="12"/>
      <c r="EXO89" s="12"/>
      <c r="EXP89" s="12"/>
      <c r="EXQ89" s="12"/>
      <c r="EXR89" s="12"/>
      <c r="EXS89" s="12"/>
      <c r="EXT89" s="12"/>
      <c r="EXU89" s="12"/>
      <c r="EXV89" s="12"/>
      <c r="EXW89" s="12"/>
      <c r="EXX89" s="12"/>
      <c r="EXY89" s="12"/>
      <c r="EXZ89" s="12"/>
      <c r="EYA89" s="12"/>
      <c r="EYB89" s="12"/>
      <c r="EYC89" s="12"/>
      <c r="EYD89" s="12"/>
      <c r="EYE89" s="12"/>
      <c r="EYF89" s="12"/>
      <c r="EYG89" s="12"/>
      <c r="EYH89" s="12"/>
      <c r="EYI89" s="12"/>
      <c r="EYJ89" s="12"/>
      <c r="EYK89" s="12"/>
      <c r="EYL89" s="12"/>
      <c r="EYM89" s="12"/>
      <c r="EYN89" s="12"/>
      <c r="EYO89" s="12"/>
      <c r="EYP89" s="12"/>
      <c r="EYQ89" s="12"/>
      <c r="EYR89" s="12"/>
      <c r="EYS89" s="12"/>
      <c r="EYT89" s="12"/>
      <c r="EYU89" s="12"/>
      <c r="EYV89" s="12"/>
      <c r="EYW89" s="12"/>
      <c r="EYX89" s="12"/>
      <c r="EYY89" s="12"/>
      <c r="EYZ89" s="12"/>
      <c r="EZA89" s="12"/>
      <c r="EZB89" s="12"/>
      <c r="EZC89" s="12"/>
      <c r="EZD89" s="12"/>
      <c r="EZE89" s="12"/>
      <c r="EZF89" s="12"/>
      <c r="EZG89" s="12"/>
      <c r="EZH89" s="12"/>
      <c r="EZI89" s="12"/>
      <c r="EZJ89" s="12"/>
      <c r="EZK89" s="12"/>
      <c r="EZL89" s="12"/>
      <c r="EZM89" s="12"/>
      <c r="EZN89" s="12"/>
      <c r="EZO89" s="12"/>
      <c r="EZP89" s="12"/>
      <c r="EZQ89" s="12"/>
      <c r="EZR89" s="12"/>
      <c r="EZS89" s="12"/>
      <c r="EZT89" s="12"/>
      <c r="EZU89" s="12"/>
      <c r="EZV89" s="12"/>
      <c r="EZW89" s="12"/>
      <c r="EZX89" s="12"/>
      <c r="EZY89" s="12"/>
      <c r="EZZ89" s="12"/>
      <c r="FAA89" s="12"/>
      <c r="FAB89" s="12"/>
      <c r="FAC89" s="12"/>
      <c r="FAD89" s="12"/>
      <c r="FAE89" s="12"/>
      <c r="FAF89" s="12"/>
      <c r="FAG89" s="12"/>
      <c r="FAH89" s="12"/>
      <c r="FAI89" s="12"/>
      <c r="FAJ89" s="12"/>
      <c r="FAK89" s="12"/>
      <c r="FAL89" s="12"/>
      <c r="FAM89" s="12"/>
      <c r="FAN89" s="12"/>
      <c r="FAO89" s="12"/>
      <c r="FAP89" s="12"/>
      <c r="FAQ89" s="12"/>
      <c r="FAR89" s="12"/>
      <c r="FAS89" s="12"/>
      <c r="FAT89" s="12"/>
      <c r="FAU89" s="12"/>
      <c r="FAV89" s="12"/>
      <c r="FAW89" s="12"/>
      <c r="FAX89" s="12"/>
      <c r="FAY89" s="12"/>
      <c r="FAZ89" s="12"/>
      <c r="FBA89" s="12"/>
      <c r="FBB89" s="12"/>
      <c r="FBC89" s="12"/>
      <c r="FBD89" s="12"/>
      <c r="FBE89" s="12"/>
      <c r="FBF89" s="12"/>
      <c r="FBG89" s="12"/>
      <c r="FBH89" s="12"/>
      <c r="FBI89" s="12"/>
      <c r="FBJ89" s="12"/>
      <c r="FBK89" s="12"/>
      <c r="FBL89" s="12"/>
      <c r="FBM89" s="12"/>
      <c r="FBN89" s="12"/>
      <c r="FBO89" s="12"/>
      <c r="FBP89" s="12"/>
      <c r="FBQ89" s="12"/>
      <c r="FBR89" s="12"/>
      <c r="FBS89" s="12"/>
      <c r="FBT89" s="12"/>
      <c r="FBU89" s="12"/>
      <c r="FBV89" s="12"/>
      <c r="FBW89" s="12"/>
      <c r="FBX89" s="12"/>
      <c r="FBY89" s="12"/>
      <c r="FBZ89" s="12"/>
      <c r="FCA89" s="12"/>
      <c r="FCB89" s="12"/>
      <c r="FCC89" s="12"/>
      <c r="FCD89" s="12"/>
      <c r="FCE89" s="12"/>
      <c r="FCF89" s="12"/>
      <c r="FCG89" s="12"/>
      <c r="FCH89" s="12"/>
      <c r="FCI89" s="12"/>
      <c r="FCJ89" s="12"/>
      <c r="FCK89" s="12"/>
      <c r="FCL89" s="12"/>
      <c r="FCM89" s="12"/>
      <c r="FCN89" s="12"/>
      <c r="FCO89" s="12"/>
      <c r="FCP89" s="12"/>
      <c r="FCQ89" s="12"/>
      <c r="FCR89" s="12"/>
      <c r="FCS89" s="12"/>
      <c r="FCT89" s="12"/>
      <c r="FCU89" s="12"/>
      <c r="FCV89" s="12"/>
      <c r="FCW89" s="12"/>
      <c r="FCX89" s="12"/>
      <c r="FCY89" s="12"/>
      <c r="FCZ89" s="12"/>
      <c r="FDA89" s="12"/>
      <c r="FDB89" s="12"/>
      <c r="FDC89" s="12"/>
      <c r="FDD89" s="12"/>
      <c r="FDE89" s="12"/>
      <c r="FDF89" s="12"/>
      <c r="FDG89" s="12"/>
      <c r="FDH89" s="12"/>
      <c r="FDI89" s="12"/>
      <c r="FDJ89" s="12"/>
      <c r="FDK89" s="12"/>
      <c r="FDL89" s="12"/>
      <c r="FDM89" s="12"/>
      <c r="FDN89" s="12"/>
      <c r="FDO89" s="12"/>
      <c r="FDP89" s="12"/>
      <c r="FDQ89" s="12"/>
      <c r="FDR89" s="12"/>
      <c r="FDS89" s="12"/>
      <c r="FDT89" s="12"/>
      <c r="FDU89" s="12"/>
      <c r="FDV89" s="12"/>
      <c r="FDW89" s="12"/>
      <c r="FDX89" s="12"/>
      <c r="FDY89" s="12"/>
      <c r="FDZ89" s="12"/>
      <c r="FEA89" s="12"/>
      <c r="FEB89" s="12"/>
      <c r="FEC89" s="12"/>
      <c r="FED89" s="12"/>
      <c r="FEE89" s="12"/>
      <c r="FEF89" s="12"/>
      <c r="FEG89" s="12"/>
      <c r="FEH89" s="12"/>
      <c r="FEI89" s="12"/>
      <c r="FEJ89" s="12"/>
      <c r="FEK89" s="12"/>
      <c r="FEL89" s="12"/>
      <c r="FEM89" s="12"/>
      <c r="FEN89" s="12"/>
      <c r="FEO89" s="12"/>
      <c r="FEP89" s="12"/>
      <c r="FEQ89" s="12"/>
      <c r="FER89" s="12"/>
      <c r="FES89" s="12"/>
      <c r="FET89" s="12"/>
      <c r="FEU89" s="12"/>
      <c r="FEV89" s="12"/>
      <c r="FEW89" s="12"/>
      <c r="FEX89" s="12"/>
      <c r="FEY89" s="12"/>
      <c r="FEZ89" s="12"/>
      <c r="FFA89" s="12"/>
      <c r="FFB89" s="12"/>
      <c r="FFC89" s="12"/>
      <c r="FFD89" s="12"/>
      <c r="FFE89" s="12"/>
      <c r="FFF89" s="12"/>
      <c r="FFG89" s="12"/>
      <c r="FFH89" s="12"/>
      <c r="FFI89" s="12"/>
      <c r="FFJ89" s="12"/>
      <c r="FFK89" s="12"/>
      <c r="FFL89" s="12"/>
      <c r="FFM89" s="12"/>
      <c r="FFN89" s="12"/>
      <c r="FFO89" s="12"/>
      <c r="FFP89" s="12"/>
      <c r="FFQ89" s="12"/>
      <c r="FFR89" s="12"/>
      <c r="FFS89" s="12"/>
      <c r="FFT89" s="12"/>
      <c r="FFU89" s="12"/>
      <c r="FFV89" s="12"/>
      <c r="FFW89" s="12"/>
      <c r="FFX89" s="12"/>
      <c r="FFY89" s="12"/>
      <c r="FFZ89" s="12"/>
      <c r="FGA89" s="12"/>
      <c r="FGB89" s="12"/>
      <c r="FGC89" s="12"/>
      <c r="FGD89" s="12"/>
      <c r="FGE89" s="12"/>
      <c r="FGF89" s="12"/>
      <c r="FGG89" s="12"/>
      <c r="FGH89" s="12"/>
      <c r="FGI89" s="12"/>
      <c r="FGJ89" s="12"/>
      <c r="FGK89" s="12"/>
      <c r="FGL89" s="12"/>
      <c r="FGM89" s="12"/>
      <c r="FGN89" s="12"/>
      <c r="FGO89" s="12"/>
      <c r="FGP89" s="12"/>
      <c r="FGQ89" s="12"/>
      <c r="FGR89" s="12"/>
      <c r="FGS89" s="12"/>
      <c r="FGT89" s="12"/>
      <c r="FGU89" s="12"/>
      <c r="FGV89" s="12"/>
      <c r="FGW89" s="12"/>
      <c r="FGX89" s="12"/>
      <c r="FGY89" s="12"/>
      <c r="FGZ89" s="12"/>
      <c r="FHA89" s="12"/>
      <c r="FHB89" s="12"/>
      <c r="FHC89" s="12"/>
      <c r="FHD89" s="12"/>
      <c r="FHE89" s="12"/>
      <c r="FHF89" s="12"/>
      <c r="FHG89" s="12"/>
      <c r="FHH89" s="12"/>
      <c r="FHI89" s="12"/>
      <c r="FHJ89" s="12"/>
      <c r="FHK89" s="12"/>
      <c r="FHL89" s="12"/>
      <c r="FHM89" s="12"/>
      <c r="FHN89" s="12"/>
      <c r="FHO89" s="12"/>
      <c r="FHP89" s="12"/>
      <c r="FHQ89" s="12"/>
      <c r="FHR89" s="12"/>
      <c r="FHS89" s="12"/>
      <c r="FHT89" s="12"/>
      <c r="FHU89" s="12"/>
      <c r="FHV89" s="12"/>
      <c r="FHW89" s="12"/>
      <c r="FHX89" s="12"/>
      <c r="FHY89" s="12"/>
      <c r="FHZ89" s="12"/>
      <c r="FIA89" s="12"/>
      <c r="FIB89" s="12"/>
      <c r="FIC89" s="12"/>
      <c r="FID89" s="12"/>
      <c r="FIE89" s="12"/>
      <c r="FIF89" s="12"/>
      <c r="FIG89" s="12"/>
      <c r="FIH89" s="12"/>
      <c r="FII89" s="12"/>
      <c r="FIJ89" s="12"/>
      <c r="FIK89" s="12"/>
      <c r="FIL89" s="12"/>
      <c r="FIM89" s="12"/>
      <c r="FIN89" s="12"/>
      <c r="FIO89" s="12"/>
      <c r="FIP89" s="12"/>
      <c r="FIQ89" s="12"/>
      <c r="FIR89" s="12"/>
      <c r="FIS89" s="12"/>
      <c r="FIT89" s="12"/>
      <c r="FIU89" s="12"/>
      <c r="FIV89" s="12"/>
      <c r="FIW89" s="12"/>
      <c r="FIX89" s="12"/>
      <c r="FIY89" s="12"/>
      <c r="FIZ89" s="12"/>
      <c r="FJA89" s="12"/>
      <c r="FJB89" s="12"/>
      <c r="FJC89" s="12"/>
      <c r="FJD89" s="12"/>
      <c r="FJE89" s="12"/>
      <c r="FJF89" s="12"/>
      <c r="FJG89" s="12"/>
      <c r="FJH89" s="12"/>
      <c r="FJI89" s="12"/>
      <c r="FJJ89" s="12"/>
      <c r="FJK89" s="12"/>
      <c r="FJL89" s="12"/>
      <c r="FJM89" s="12"/>
      <c r="FJN89" s="12"/>
      <c r="FJO89" s="12"/>
      <c r="FJP89" s="12"/>
      <c r="FJQ89" s="12"/>
      <c r="FJR89" s="12"/>
      <c r="FJS89" s="12"/>
      <c r="FJT89" s="12"/>
      <c r="FJU89" s="12"/>
      <c r="FJV89" s="12"/>
      <c r="FJW89" s="12"/>
      <c r="FJX89" s="12"/>
      <c r="FJY89" s="12"/>
      <c r="FJZ89" s="12"/>
      <c r="FKA89" s="12"/>
      <c r="FKB89" s="12"/>
      <c r="FKC89" s="12"/>
      <c r="FKD89" s="12"/>
      <c r="FKE89" s="12"/>
      <c r="FKF89" s="12"/>
      <c r="FKG89" s="12"/>
      <c r="FKH89" s="12"/>
      <c r="FKI89" s="12"/>
      <c r="FKJ89" s="12"/>
      <c r="FKK89" s="12"/>
      <c r="FKL89" s="12"/>
      <c r="FKM89" s="12"/>
      <c r="FKN89" s="12"/>
      <c r="FKO89" s="12"/>
      <c r="FKP89" s="12"/>
      <c r="FKQ89" s="12"/>
      <c r="FKR89" s="12"/>
      <c r="FKS89" s="12"/>
      <c r="FKT89" s="12"/>
      <c r="FKU89" s="12"/>
      <c r="FKV89" s="12"/>
      <c r="FKW89" s="12"/>
      <c r="FKX89" s="12"/>
      <c r="FKY89" s="12"/>
      <c r="FKZ89" s="12"/>
      <c r="FLA89" s="12"/>
      <c r="FLB89" s="12"/>
      <c r="FLC89" s="12"/>
      <c r="FLD89" s="12"/>
      <c r="FLE89" s="12"/>
      <c r="FLF89" s="12"/>
      <c r="FLG89" s="12"/>
      <c r="FLH89" s="12"/>
      <c r="FLI89" s="12"/>
      <c r="FLJ89" s="12"/>
      <c r="FLK89" s="12"/>
      <c r="FLL89" s="12"/>
      <c r="FLM89" s="12"/>
      <c r="FLN89" s="12"/>
      <c r="FLO89" s="12"/>
      <c r="FLP89" s="12"/>
      <c r="FLQ89" s="12"/>
      <c r="FLR89" s="12"/>
      <c r="FLS89" s="12"/>
      <c r="FLT89" s="12"/>
      <c r="FLU89" s="12"/>
      <c r="FLV89" s="12"/>
      <c r="FLW89" s="12"/>
      <c r="FLX89" s="12"/>
      <c r="FLY89" s="12"/>
      <c r="FLZ89" s="12"/>
      <c r="FMA89" s="12"/>
      <c r="FMB89" s="12"/>
      <c r="FMC89" s="12"/>
      <c r="FMD89" s="12"/>
      <c r="FME89" s="12"/>
      <c r="FMF89" s="12"/>
      <c r="FMG89" s="12"/>
      <c r="FMH89" s="12"/>
      <c r="FMI89" s="12"/>
      <c r="FMJ89" s="12"/>
      <c r="FMK89" s="12"/>
      <c r="FML89" s="12"/>
      <c r="FMM89" s="12"/>
      <c r="FMN89" s="12"/>
      <c r="FMO89" s="12"/>
      <c r="FMP89" s="12"/>
      <c r="FMQ89" s="12"/>
      <c r="FMR89" s="12"/>
      <c r="FMS89" s="12"/>
      <c r="FMT89" s="12"/>
      <c r="FMU89" s="12"/>
      <c r="FMV89" s="12"/>
      <c r="FMW89" s="12"/>
      <c r="FMX89" s="12"/>
      <c r="FMY89" s="12"/>
      <c r="FMZ89" s="12"/>
      <c r="FNA89" s="12"/>
      <c r="FNB89" s="12"/>
      <c r="FNC89" s="12"/>
      <c r="FND89" s="12"/>
      <c r="FNE89" s="12"/>
      <c r="FNF89" s="12"/>
      <c r="FNG89" s="12"/>
      <c r="FNH89" s="12"/>
      <c r="FNI89" s="12"/>
      <c r="FNJ89" s="12"/>
      <c r="FNK89" s="12"/>
      <c r="FNL89" s="12"/>
      <c r="FNM89" s="12"/>
      <c r="FNN89" s="12"/>
      <c r="FNO89" s="12"/>
      <c r="FNP89" s="12"/>
      <c r="FNQ89" s="12"/>
      <c r="FNR89" s="12"/>
      <c r="FNS89" s="12"/>
      <c r="FNT89" s="12"/>
      <c r="FNU89" s="12"/>
      <c r="FNV89" s="12"/>
      <c r="FNW89" s="12"/>
      <c r="FNX89" s="12"/>
      <c r="FNY89" s="12"/>
      <c r="FNZ89" s="12"/>
      <c r="FOA89" s="12"/>
      <c r="FOB89" s="12"/>
      <c r="FOC89" s="12"/>
      <c r="FOD89" s="12"/>
      <c r="FOE89" s="12"/>
      <c r="FOF89" s="12"/>
      <c r="FOG89" s="12"/>
      <c r="FOH89" s="12"/>
      <c r="FOI89" s="12"/>
      <c r="FOJ89" s="12"/>
      <c r="FOK89" s="12"/>
      <c r="FOL89" s="12"/>
      <c r="FOM89" s="12"/>
      <c r="FON89" s="12"/>
      <c r="FOO89" s="12"/>
      <c r="FOP89" s="12"/>
      <c r="FOQ89" s="12"/>
      <c r="FOR89" s="12"/>
      <c r="FOS89" s="12"/>
      <c r="FOT89" s="12"/>
      <c r="FOU89" s="12"/>
      <c r="FOV89" s="12"/>
      <c r="FOW89" s="12"/>
      <c r="FOX89" s="12"/>
      <c r="FOY89" s="12"/>
      <c r="FOZ89" s="12"/>
      <c r="FPA89" s="12"/>
      <c r="FPB89" s="12"/>
      <c r="FPC89" s="12"/>
      <c r="FPD89" s="12"/>
      <c r="FPE89" s="12"/>
      <c r="FPF89" s="12"/>
      <c r="FPG89" s="12"/>
      <c r="FPH89" s="12"/>
      <c r="FPI89" s="12"/>
      <c r="FPJ89" s="12"/>
      <c r="FPK89" s="12"/>
      <c r="FPL89" s="12"/>
      <c r="FPM89" s="12"/>
      <c r="FPN89" s="12"/>
      <c r="FPO89" s="12"/>
      <c r="FPP89" s="12"/>
      <c r="FPQ89" s="12"/>
      <c r="FPR89" s="12"/>
      <c r="FPS89" s="12"/>
      <c r="FPT89" s="12"/>
      <c r="FPU89" s="12"/>
      <c r="FPV89" s="12"/>
      <c r="FPW89" s="12"/>
      <c r="FPX89" s="12"/>
      <c r="FPY89" s="12"/>
      <c r="FPZ89" s="12"/>
      <c r="FQA89" s="12"/>
      <c r="FQB89" s="12"/>
      <c r="FQC89" s="12"/>
      <c r="FQD89" s="12"/>
      <c r="FQE89" s="12"/>
      <c r="FQF89" s="12"/>
      <c r="FQG89" s="12"/>
      <c r="FQH89" s="12"/>
      <c r="FQI89" s="12"/>
      <c r="FQJ89" s="12"/>
      <c r="FQK89" s="12"/>
      <c r="FQL89" s="12"/>
      <c r="FQM89" s="12"/>
      <c r="FQN89" s="12"/>
      <c r="FQO89" s="12"/>
      <c r="FQP89" s="12"/>
      <c r="FQQ89" s="12"/>
      <c r="FQR89" s="12"/>
      <c r="FQS89" s="12"/>
      <c r="FQT89" s="12"/>
      <c r="FQU89" s="12"/>
      <c r="FQV89" s="12"/>
      <c r="FQW89" s="12"/>
      <c r="FQX89" s="12"/>
      <c r="FQY89" s="12"/>
      <c r="FQZ89" s="12"/>
      <c r="FRA89" s="12"/>
      <c r="FRB89" s="12"/>
      <c r="FRC89" s="12"/>
      <c r="FRD89" s="12"/>
      <c r="FRE89" s="12"/>
      <c r="FRF89" s="12"/>
      <c r="FRG89" s="12"/>
      <c r="FRH89" s="12"/>
      <c r="FRI89" s="12"/>
      <c r="FRJ89" s="12"/>
      <c r="FRK89" s="12"/>
      <c r="FRL89" s="12"/>
      <c r="FRM89" s="12"/>
      <c r="FRN89" s="12"/>
      <c r="FRO89" s="12"/>
      <c r="FRP89" s="12"/>
      <c r="FRQ89" s="12"/>
      <c r="FRR89" s="12"/>
      <c r="FRS89" s="12"/>
      <c r="FRT89" s="12"/>
      <c r="FRU89" s="12"/>
      <c r="FRV89" s="12"/>
      <c r="FRW89" s="12"/>
      <c r="FRX89" s="12"/>
      <c r="FRY89" s="12"/>
      <c r="FRZ89" s="12"/>
      <c r="FSA89" s="12"/>
      <c r="FSB89" s="12"/>
      <c r="FSC89" s="12"/>
      <c r="FSD89" s="12"/>
      <c r="FSE89" s="12"/>
      <c r="FSF89" s="12"/>
      <c r="FSG89" s="12"/>
      <c r="FSH89" s="12"/>
      <c r="FSI89" s="12"/>
      <c r="FSJ89" s="12"/>
      <c r="FSK89" s="12"/>
      <c r="FSL89" s="12"/>
      <c r="FSM89" s="12"/>
      <c r="FSN89" s="12"/>
      <c r="FSO89" s="12"/>
      <c r="FSP89" s="12"/>
      <c r="FSQ89" s="12"/>
      <c r="FSR89" s="12"/>
      <c r="FSS89" s="12"/>
      <c r="FST89" s="12"/>
      <c r="FSU89" s="12"/>
      <c r="FSV89" s="12"/>
      <c r="FSW89" s="12"/>
      <c r="FSX89" s="12"/>
      <c r="FSY89" s="12"/>
      <c r="FSZ89" s="12"/>
      <c r="FTA89" s="12"/>
      <c r="FTB89" s="12"/>
      <c r="FTC89" s="12"/>
      <c r="FTD89" s="12"/>
      <c r="FTE89" s="12"/>
      <c r="FTF89" s="12"/>
      <c r="FTG89" s="12"/>
      <c r="FTH89" s="12"/>
      <c r="FTI89" s="12"/>
      <c r="FTJ89" s="12"/>
      <c r="FTK89" s="12"/>
      <c r="FTL89" s="12"/>
      <c r="FTM89" s="12"/>
      <c r="FTN89" s="12"/>
      <c r="FTO89" s="12"/>
      <c r="FTP89" s="12"/>
      <c r="FTQ89" s="12"/>
      <c r="FTR89" s="12"/>
      <c r="FTS89" s="12"/>
      <c r="FTT89" s="12"/>
      <c r="FTU89" s="12"/>
      <c r="FTV89" s="12"/>
      <c r="FTW89" s="12"/>
      <c r="FTX89" s="12"/>
      <c r="FTY89" s="12"/>
      <c r="FTZ89" s="12"/>
      <c r="FUA89" s="12"/>
      <c r="FUB89" s="12"/>
      <c r="FUC89" s="12"/>
      <c r="FUD89" s="12"/>
      <c r="FUE89" s="12"/>
      <c r="FUF89" s="12"/>
      <c r="FUG89" s="12"/>
      <c r="FUH89" s="12"/>
      <c r="FUI89" s="12"/>
      <c r="FUJ89" s="12"/>
      <c r="FUK89" s="12"/>
      <c r="FUL89" s="12"/>
      <c r="FUM89" s="12"/>
      <c r="FUN89" s="12"/>
      <c r="FUO89" s="12"/>
      <c r="FUP89" s="12"/>
      <c r="FUQ89" s="12"/>
      <c r="FUR89" s="12"/>
      <c r="FUS89" s="12"/>
      <c r="FUT89" s="12"/>
      <c r="FUU89" s="12"/>
      <c r="FUV89" s="12"/>
      <c r="FUW89" s="12"/>
      <c r="FUX89" s="12"/>
      <c r="FUY89" s="12"/>
      <c r="FUZ89" s="12"/>
      <c r="FVA89" s="12"/>
      <c r="FVB89" s="12"/>
      <c r="FVC89" s="12"/>
      <c r="FVD89" s="12"/>
      <c r="FVE89" s="12"/>
      <c r="FVF89" s="12"/>
      <c r="FVG89" s="12"/>
      <c r="FVH89" s="12"/>
      <c r="FVI89" s="12"/>
      <c r="FVJ89" s="12"/>
      <c r="FVK89" s="12"/>
      <c r="FVL89" s="12"/>
      <c r="FVM89" s="12"/>
      <c r="FVN89" s="12"/>
      <c r="FVO89" s="12"/>
      <c r="FVP89" s="12"/>
      <c r="FVQ89" s="12"/>
      <c r="FVR89" s="12"/>
      <c r="FVS89" s="12"/>
      <c r="FVT89" s="12"/>
      <c r="FVU89" s="12"/>
      <c r="FVV89" s="12"/>
      <c r="FVW89" s="12"/>
      <c r="FVX89" s="12"/>
      <c r="FVY89" s="12"/>
      <c r="FVZ89" s="12"/>
      <c r="FWA89" s="12"/>
      <c r="FWB89" s="12"/>
      <c r="FWC89" s="12"/>
      <c r="FWD89" s="12"/>
      <c r="FWE89" s="12"/>
      <c r="FWF89" s="12"/>
      <c r="FWG89" s="12"/>
      <c r="FWH89" s="12"/>
      <c r="FWI89" s="12"/>
      <c r="FWJ89" s="12"/>
      <c r="FWK89" s="12"/>
      <c r="FWL89" s="12"/>
      <c r="FWM89" s="12"/>
      <c r="FWN89" s="12"/>
      <c r="FWO89" s="12"/>
      <c r="FWP89" s="12"/>
      <c r="FWQ89" s="12"/>
      <c r="FWR89" s="12"/>
      <c r="FWS89" s="12"/>
      <c r="FWT89" s="12"/>
      <c r="FWU89" s="12"/>
      <c r="FWV89" s="12"/>
      <c r="FWW89" s="12"/>
      <c r="FWX89" s="12"/>
      <c r="FWY89" s="12"/>
      <c r="FWZ89" s="12"/>
      <c r="FXA89" s="12"/>
      <c r="FXB89" s="12"/>
      <c r="FXC89" s="12"/>
      <c r="FXD89" s="12"/>
      <c r="FXE89" s="12"/>
      <c r="FXF89" s="12"/>
      <c r="FXG89" s="12"/>
      <c r="FXH89" s="12"/>
      <c r="FXI89" s="12"/>
      <c r="FXJ89" s="12"/>
      <c r="FXK89" s="12"/>
      <c r="FXL89" s="12"/>
      <c r="FXM89" s="12"/>
      <c r="FXN89" s="12"/>
      <c r="FXO89" s="12"/>
      <c r="FXP89" s="12"/>
      <c r="FXQ89" s="12"/>
      <c r="FXR89" s="12"/>
      <c r="FXS89" s="12"/>
      <c r="FXT89" s="12"/>
      <c r="FXU89" s="12"/>
      <c r="FXV89" s="12"/>
      <c r="FXW89" s="12"/>
      <c r="FXX89" s="12"/>
      <c r="FXY89" s="12"/>
      <c r="FXZ89" s="12"/>
      <c r="FYA89" s="12"/>
      <c r="FYB89" s="12"/>
      <c r="FYC89" s="12"/>
      <c r="FYD89" s="12"/>
      <c r="FYE89" s="12"/>
      <c r="FYF89" s="12"/>
      <c r="FYG89" s="12"/>
      <c r="FYH89" s="12"/>
      <c r="FYI89" s="12"/>
      <c r="FYJ89" s="12"/>
      <c r="FYK89" s="12"/>
      <c r="FYL89" s="12"/>
      <c r="FYM89" s="12"/>
      <c r="FYN89" s="12"/>
      <c r="FYO89" s="12"/>
      <c r="FYP89" s="12"/>
      <c r="FYQ89" s="12"/>
      <c r="FYR89" s="12"/>
      <c r="FYS89" s="12"/>
      <c r="FYT89" s="12"/>
      <c r="FYU89" s="12"/>
      <c r="FYV89" s="12"/>
      <c r="FYW89" s="12"/>
      <c r="FYX89" s="12"/>
      <c r="FYY89" s="12"/>
      <c r="FYZ89" s="12"/>
      <c r="FZA89" s="12"/>
      <c r="FZB89" s="12"/>
      <c r="FZC89" s="12"/>
      <c r="FZD89" s="12"/>
      <c r="FZE89" s="12"/>
      <c r="FZF89" s="12"/>
      <c r="FZG89" s="12"/>
      <c r="FZH89" s="12"/>
      <c r="FZI89" s="12"/>
      <c r="FZJ89" s="12"/>
      <c r="FZK89" s="12"/>
      <c r="FZL89" s="12"/>
      <c r="FZM89" s="12"/>
      <c r="FZN89" s="12"/>
      <c r="FZO89" s="12"/>
      <c r="FZP89" s="12"/>
      <c r="FZQ89" s="12"/>
      <c r="FZR89" s="12"/>
      <c r="FZS89" s="12"/>
      <c r="FZT89" s="12"/>
      <c r="FZU89" s="12"/>
      <c r="FZV89" s="12"/>
      <c r="FZW89" s="12"/>
      <c r="FZX89" s="12"/>
      <c r="FZY89" s="12"/>
      <c r="FZZ89" s="12"/>
      <c r="GAA89" s="12"/>
      <c r="GAB89" s="12"/>
      <c r="GAC89" s="12"/>
      <c r="GAD89" s="12"/>
      <c r="GAE89" s="12"/>
      <c r="GAF89" s="12"/>
      <c r="GAG89" s="12"/>
      <c r="GAH89" s="12"/>
      <c r="GAI89" s="12"/>
      <c r="GAJ89" s="12"/>
      <c r="GAK89" s="12"/>
      <c r="GAL89" s="12"/>
      <c r="GAM89" s="12"/>
      <c r="GAN89" s="12"/>
      <c r="GAO89" s="12"/>
      <c r="GAP89" s="12"/>
      <c r="GAQ89" s="12"/>
      <c r="GAR89" s="12"/>
      <c r="GAS89" s="12"/>
      <c r="GAT89" s="12"/>
      <c r="GAU89" s="12"/>
      <c r="GAV89" s="12"/>
      <c r="GAW89" s="12"/>
      <c r="GAX89" s="12"/>
      <c r="GAY89" s="12"/>
      <c r="GAZ89" s="12"/>
      <c r="GBA89" s="12"/>
      <c r="GBB89" s="12"/>
      <c r="GBC89" s="12"/>
      <c r="GBD89" s="12"/>
      <c r="GBE89" s="12"/>
      <c r="GBF89" s="12"/>
      <c r="GBG89" s="12"/>
      <c r="GBH89" s="12"/>
      <c r="GBI89" s="12"/>
      <c r="GBJ89" s="12"/>
      <c r="GBK89" s="12"/>
      <c r="GBL89" s="12"/>
      <c r="GBM89" s="12"/>
      <c r="GBN89" s="12"/>
      <c r="GBO89" s="12"/>
      <c r="GBP89" s="12"/>
      <c r="GBQ89" s="12"/>
      <c r="GBR89" s="12"/>
      <c r="GBS89" s="12"/>
      <c r="GBT89" s="12"/>
      <c r="GBU89" s="12"/>
      <c r="GBV89" s="12"/>
      <c r="GBW89" s="12"/>
      <c r="GBX89" s="12"/>
      <c r="GBY89" s="12"/>
      <c r="GBZ89" s="12"/>
      <c r="GCA89" s="12"/>
      <c r="GCB89" s="12"/>
      <c r="GCC89" s="12"/>
      <c r="GCD89" s="12"/>
      <c r="GCE89" s="12"/>
      <c r="GCF89" s="12"/>
      <c r="GCG89" s="12"/>
      <c r="GCH89" s="12"/>
      <c r="GCI89" s="12"/>
      <c r="GCJ89" s="12"/>
      <c r="GCK89" s="12"/>
      <c r="GCL89" s="12"/>
      <c r="GCM89" s="12"/>
      <c r="GCN89" s="12"/>
      <c r="GCO89" s="12"/>
      <c r="GCP89" s="12"/>
      <c r="GCQ89" s="12"/>
      <c r="GCR89" s="12"/>
      <c r="GCS89" s="12"/>
      <c r="GCT89" s="12"/>
      <c r="GCU89" s="12"/>
      <c r="GCV89" s="12"/>
      <c r="GCW89" s="12"/>
      <c r="GCX89" s="12"/>
      <c r="GCY89" s="12"/>
      <c r="GCZ89" s="12"/>
      <c r="GDA89" s="12"/>
      <c r="GDB89" s="12"/>
      <c r="GDC89" s="12"/>
      <c r="GDD89" s="12"/>
      <c r="GDE89" s="12"/>
      <c r="GDF89" s="12"/>
      <c r="GDG89" s="12"/>
      <c r="GDH89" s="12"/>
      <c r="GDI89" s="12"/>
      <c r="GDJ89" s="12"/>
      <c r="GDK89" s="12"/>
      <c r="GDL89" s="12"/>
      <c r="GDM89" s="12"/>
      <c r="GDN89" s="12"/>
      <c r="GDO89" s="12"/>
      <c r="GDP89" s="12"/>
      <c r="GDQ89" s="12"/>
      <c r="GDR89" s="12"/>
      <c r="GDS89" s="12"/>
      <c r="GDT89" s="12"/>
      <c r="GDU89" s="12"/>
      <c r="GDV89" s="12"/>
      <c r="GDW89" s="12"/>
      <c r="GDX89" s="12"/>
      <c r="GDY89" s="12"/>
      <c r="GDZ89" s="12"/>
      <c r="GEA89" s="12"/>
      <c r="GEB89" s="12"/>
      <c r="GEC89" s="12"/>
      <c r="GED89" s="12"/>
      <c r="GEE89" s="12"/>
      <c r="GEF89" s="12"/>
      <c r="GEG89" s="12"/>
      <c r="GEH89" s="12"/>
      <c r="GEI89" s="12"/>
      <c r="GEJ89" s="12"/>
      <c r="GEK89" s="12"/>
      <c r="GEL89" s="12"/>
      <c r="GEM89" s="12"/>
      <c r="GEN89" s="12"/>
      <c r="GEO89" s="12"/>
      <c r="GEP89" s="12"/>
      <c r="GEQ89" s="12"/>
      <c r="GER89" s="12"/>
      <c r="GES89" s="12"/>
      <c r="GET89" s="12"/>
      <c r="GEU89" s="12"/>
      <c r="GEV89" s="12"/>
      <c r="GEW89" s="12"/>
      <c r="GEX89" s="12"/>
      <c r="GEY89" s="12"/>
      <c r="GEZ89" s="12"/>
      <c r="GFA89" s="12"/>
      <c r="GFB89" s="12"/>
      <c r="GFC89" s="12"/>
      <c r="GFD89" s="12"/>
      <c r="GFE89" s="12"/>
      <c r="GFF89" s="12"/>
      <c r="GFG89" s="12"/>
      <c r="GFH89" s="12"/>
      <c r="GFI89" s="12"/>
      <c r="GFJ89" s="12"/>
      <c r="GFK89" s="12"/>
      <c r="GFL89" s="12"/>
      <c r="GFM89" s="12"/>
      <c r="GFN89" s="12"/>
      <c r="GFO89" s="12"/>
      <c r="GFP89" s="12"/>
      <c r="GFQ89" s="12"/>
      <c r="GFR89" s="12"/>
      <c r="GFS89" s="12"/>
      <c r="GFT89" s="12"/>
      <c r="GFU89" s="12"/>
      <c r="GFV89" s="12"/>
      <c r="GFW89" s="12"/>
      <c r="GFX89" s="12"/>
      <c r="GFY89" s="12"/>
      <c r="GFZ89" s="12"/>
      <c r="GGA89" s="12"/>
      <c r="GGB89" s="12"/>
      <c r="GGC89" s="12"/>
      <c r="GGD89" s="12"/>
      <c r="GGE89" s="12"/>
      <c r="GGF89" s="12"/>
      <c r="GGG89" s="12"/>
      <c r="GGH89" s="12"/>
      <c r="GGI89" s="12"/>
      <c r="GGJ89" s="12"/>
      <c r="GGK89" s="12"/>
      <c r="GGL89" s="12"/>
      <c r="GGM89" s="12"/>
      <c r="GGN89" s="12"/>
      <c r="GGO89" s="12"/>
      <c r="GGP89" s="12"/>
      <c r="GGQ89" s="12"/>
      <c r="GGR89" s="12"/>
      <c r="GGS89" s="12"/>
      <c r="GGT89" s="12"/>
      <c r="GGU89" s="12"/>
      <c r="GGV89" s="12"/>
      <c r="GGW89" s="12"/>
      <c r="GGX89" s="12"/>
      <c r="GGY89" s="12"/>
      <c r="GGZ89" s="12"/>
      <c r="GHA89" s="12"/>
      <c r="GHB89" s="12"/>
      <c r="GHC89" s="12"/>
      <c r="GHD89" s="12"/>
      <c r="GHE89" s="12"/>
      <c r="GHF89" s="12"/>
      <c r="GHG89" s="12"/>
      <c r="GHH89" s="12"/>
      <c r="GHI89" s="12"/>
      <c r="GHJ89" s="12"/>
      <c r="GHK89" s="12"/>
      <c r="GHL89" s="12"/>
      <c r="GHM89" s="12"/>
      <c r="GHN89" s="12"/>
      <c r="GHO89" s="12"/>
      <c r="GHP89" s="12"/>
      <c r="GHQ89" s="12"/>
      <c r="GHR89" s="12"/>
      <c r="GHS89" s="12"/>
      <c r="GHT89" s="12"/>
      <c r="GHU89" s="12"/>
      <c r="GHV89" s="12"/>
      <c r="GHW89" s="12"/>
      <c r="GHX89" s="12"/>
      <c r="GHY89" s="12"/>
      <c r="GHZ89" s="12"/>
      <c r="GIA89" s="12"/>
      <c r="GIB89" s="12"/>
      <c r="GIC89" s="12"/>
      <c r="GID89" s="12"/>
      <c r="GIE89" s="12"/>
      <c r="GIF89" s="12"/>
      <c r="GIG89" s="12"/>
      <c r="GIH89" s="12"/>
      <c r="GII89" s="12"/>
      <c r="GIJ89" s="12"/>
      <c r="GIK89" s="12"/>
      <c r="GIL89" s="12"/>
      <c r="GIM89" s="12"/>
      <c r="GIN89" s="12"/>
      <c r="GIO89" s="12"/>
      <c r="GIP89" s="12"/>
      <c r="GIQ89" s="12"/>
      <c r="GIR89" s="12"/>
      <c r="GIS89" s="12"/>
      <c r="GIT89" s="12"/>
      <c r="GIU89" s="12"/>
      <c r="GIV89" s="12"/>
      <c r="GIW89" s="12"/>
      <c r="GIX89" s="12"/>
      <c r="GIY89" s="12"/>
      <c r="GIZ89" s="12"/>
      <c r="GJA89" s="12"/>
      <c r="GJB89" s="12"/>
      <c r="GJC89" s="12"/>
      <c r="GJD89" s="12"/>
      <c r="GJE89" s="12"/>
      <c r="GJF89" s="12"/>
      <c r="GJG89" s="12"/>
      <c r="GJH89" s="12"/>
      <c r="GJI89" s="12"/>
      <c r="GJJ89" s="12"/>
      <c r="GJK89" s="12"/>
      <c r="GJL89" s="12"/>
      <c r="GJM89" s="12"/>
      <c r="GJN89" s="12"/>
      <c r="GJO89" s="12"/>
      <c r="GJP89" s="12"/>
      <c r="GJQ89" s="12"/>
      <c r="GJR89" s="12"/>
      <c r="GJS89" s="12"/>
      <c r="GJT89" s="12"/>
      <c r="GJU89" s="12"/>
      <c r="GJV89" s="12"/>
      <c r="GJW89" s="12"/>
      <c r="GJX89" s="12"/>
      <c r="GJY89" s="12"/>
      <c r="GJZ89" s="12"/>
      <c r="GKA89" s="12"/>
      <c r="GKB89" s="12"/>
      <c r="GKC89" s="12"/>
      <c r="GKD89" s="12"/>
      <c r="GKE89" s="12"/>
      <c r="GKF89" s="12"/>
      <c r="GKG89" s="12"/>
      <c r="GKH89" s="12"/>
      <c r="GKI89" s="12"/>
      <c r="GKJ89" s="12"/>
      <c r="GKK89" s="12"/>
      <c r="GKL89" s="12"/>
      <c r="GKM89" s="12"/>
      <c r="GKN89" s="12"/>
      <c r="GKO89" s="12"/>
      <c r="GKP89" s="12"/>
      <c r="GKQ89" s="12"/>
      <c r="GKR89" s="12"/>
      <c r="GKS89" s="12"/>
      <c r="GKT89" s="12"/>
      <c r="GKU89" s="12"/>
      <c r="GKV89" s="12"/>
      <c r="GKW89" s="12"/>
      <c r="GKX89" s="12"/>
      <c r="GKY89" s="12"/>
      <c r="GKZ89" s="12"/>
      <c r="GLA89" s="12"/>
      <c r="GLB89" s="12"/>
      <c r="GLC89" s="12"/>
      <c r="GLD89" s="12"/>
      <c r="GLE89" s="12"/>
      <c r="GLF89" s="12"/>
      <c r="GLG89" s="12"/>
      <c r="GLH89" s="12"/>
      <c r="GLI89" s="12"/>
      <c r="GLJ89" s="12"/>
      <c r="GLK89" s="12"/>
      <c r="GLL89" s="12"/>
      <c r="GLM89" s="12"/>
      <c r="GLN89" s="12"/>
      <c r="GLO89" s="12"/>
      <c r="GLP89" s="12"/>
      <c r="GLQ89" s="12"/>
      <c r="GLR89" s="12"/>
      <c r="GLS89" s="12"/>
      <c r="GLT89" s="12"/>
      <c r="GLU89" s="12"/>
      <c r="GLV89" s="12"/>
      <c r="GLW89" s="12"/>
      <c r="GLX89" s="12"/>
      <c r="GLY89" s="12"/>
      <c r="GLZ89" s="12"/>
      <c r="GMA89" s="12"/>
      <c r="GMB89" s="12"/>
      <c r="GMC89" s="12"/>
      <c r="GMD89" s="12"/>
      <c r="GME89" s="12"/>
      <c r="GMF89" s="12"/>
      <c r="GMG89" s="12"/>
      <c r="GMH89" s="12"/>
      <c r="GMI89" s="12"/>
      <c r="GMJ89" s="12"/>
      <c r="GMK89" s="12"/>
      <c r="GML89" s="12"/>
      <c r="GMM89" s="12"/>
      <c r="GMN89" s="12"/>
      <c r="GMO89" s="12"/>
      <c r="GMP89" s="12"/>
      <c r="GMQ89" s="12"/>
      <c r="GMR89" s="12"/>
      <c r="GMS89" s="12"/>
      <c r="GMT89" s="12"/>
      <c r="GMU89" s="12"/>
      <c r="GMV89" s="12"/>
      <c r="GMW89" s="12"/>
      <c r="GMX89" s="12"/>
      <c r="GMY89" s="12"/>
      <c r="GMZ89" s="12"/>
      <c r="GNA89" s="12"/>
      <c r="GNB89" s="12"/>
      <c r="GNC89" s="12"/>
      <c r="GND89" s="12"/>
      <c r="GNE89" s="12"/>
      <c r="GNF89" s="12"/>
      <c r="GNG89" s="12"/>
      <c r="GNH89" s="12"/>
      <c r="GNI89" s="12"/>
      <c r="GNJ89" s="12"/>
      <c r="GNK89" s="12"/>
      <c r="GNL89" s="12"/>
      <c r="GNM89" s="12"/>
      <c r="GNN89" s="12"/>
      <c r="GNO89" s="12"/>
      <c r="GNP89" s="12"/>
      <c r="GNQ89" s="12"/>
      <c r="GNR89" s="12"/>
      <c r="GNS89" s="12"/>
      <c r="GNT89" s="12"/>
      <c r="GNU89" s="12"/>
      <c r="GNV89" s="12"/>
      <c r="GNW89" s="12"/>
      <c r="GNX89" s="12"/>
      <c r="GNY89" s="12"/>
      <c r="GNZ89" s="12"/>
      <c r="GOA89" s="12"/>
      <c r="GOB89" s="12"/>
      <c r="GOC89" s="12"/>
      <c r="GOD89" s="12"/>
      <c r="GOE89" s="12"/>
      <c r="GOF89" s="12"/>
      <c r="GOG89" s="12"/>
      <c r="GOH89" s="12"/>
      <c r="GOI89" s="12"/>
      <c r="GOJ89" s="12"/>
      <c r="GOK89" s="12"/>
      <c r="GOL89" s="12"/>
      <c r="GOM89" s="12"/>
      <c r="GON89" s="12"/>
      <c r="GOO89" s="12"/>
      <c r="GOP89" s="12"/>
      <c r="GOQ89" s="12"/>
      <c r="GOR89" s="12"/>
      <c r="GOS89" s="12"/>
      <c r="GOT89" s="12"/>
      <c r="GOU89" s="12"/>
      <c r="GOV89" s="12"/>
      <c r="GOW89" s="12"/>
      <c r="GOX89" s="12"/>
      <c r="GOY89" s="12"/>
      <c r="GOZ89" s="12"/>
      <c r="GPA89" s="12"/>
      <c r="GPB89" s="12"/>
      <c r="GPC89" s="12"/>
      <c r="GPD89" s="12"/>
      <c r="GPE89" s="12"/>
      <c r="GPF89" s="12"/>
      <c r="GPG89" s="12"/>
      <c r="GPH89" s="12"/>
      <c r="GPI89" s="12"/>
      <c r="GPJ89" s="12"/>
      <c r="GPK89" s="12"/>
      <c r="GPL89" s="12"/>
      <c r="GPM89" s="12"/>
      <c r="GPN89" s="12"/>
      <c r="GPO89" s="12"/>
      <c r="GPP89" s="12"/>
      <c r="GPQ89" s="12"/>
      <c r="GPR89" s="12"/>
      <c r="GPS89" s="12"/>
      <c r="GPT89" s="12"/>
      <c r="GPU89" s="12"/>
      <c r="GPV89" s="12"/>
      <c r="GPW89" s="12"/>
      <c r="GPX89" s="12"/>
      <c r="GPY89" s="12"/>
      <c r="GPZ89" s="12"/>
      <c r="GQA89" s="12"/>
      <c r="GQB89" s="12"/>
      <c r="GQC89" s="12"/>
      <c r="GQD89" s="12"/>
      <c r="GQE89" s="12"/>
      <c r="GQF89" s="12"/>
      <c r="GQG89" s="12"/>
      <c r="GQH89" s="12"/>
      <c r="GQI89" s="12"/>
      <c r="GQJ89" s="12"/>
      <c r="GQK89" s="12"/>
      <c r="GQL89" s="12"/>
      <c r="GQM89" s="12"/>
      <c r="GQN89" s="12"/>
      <c r="GQO89" s="12"/>
      <c r="GQP89" s="12"/>
      <c r="GQQ89" s="12"/>
      <c r="GQR89" s="12"/>
      <c r="GQS89" s="12"/>
      <c r="GQT89" s="12"/>
      <c r="GQU89" s="12"/>
      <c r="GQV89" s="12"/>
      <c r="GQW89" s="12"/>
      <c r="GQX89" s="12"/>
      <c r="GQY89" s="12"/>
      <c r="GQZ89" s="12"/>
      <c r="GRA89" s="12"/>
      <c r="GRB89" s="12"/>
      <c r="GRC89" s="12"/>
      <c r="GRD89" s="12"/>
      <c r="GRE89" s="12"/>
      <c r="GRF89" s="12"/>
      <c r="GRG89" s="12"/>
      <c r="GRH89" s="12"/>
      <c r="GRI89" s="12"/>
      <c r="GRJ89" s="12"/>
      <c r="GRK89" s="12"/>
      <c r="GRL89" s="12"/>
      <c r="GRM89" s="12"/>
      <c r="GRN89" s="12"/>
      <c r="GRO89" s="12"/>
      <c r="GRP89" s="12"/>
      <c r="GRQ89" s="12"/>
      <c r="GRR89" s="12"/>
      <c r="GRS89" s="12"/>
      <c r="GRT89" s="12"/>
      <c r="GRU89" s="12"/>
      <c r="GRV89" s="12"/>
      <c r="GRW89" s="12"/>
      <c r="GRX89" s="12"/>
      <c r="GRY89" s="12"/>
      <c r="GRZ89" s="12"/>
      <c r="GSA89" s="12"/>
      <c r="GSB89" s="12"/>
      <c r="GSC89" s="12"/>
      <c r="GSD89" s="12"/>
      <c r="GSE89" s="12"/>
      <c r="GSF89" s="12"/>
      <c r="GSG89" s="12"/>
      <c r="GSH89" s="12"/>
      <c r="GSI89" s="12"/>
      <c r="GSJ89" s="12"/>
      <c r="GSK89" s="12"/>
      <c r="GSL89" s="12"/>
      <c r="GSM89" s="12"/>
      <c r="GSN89" s="12"/>
      <c r="GSO89" s="12"/>
      <c r="GSP89" s="12"/>
      <c r="GSQ89" s="12"/>
      <c r="GSR89" s="12"/>
      <c r="GSS89" s="12"/>
      <c r="GST89" s="12"/>
      <c r="GSU89" s="12"/>
      <c r="GSV89" s="12"/>
      <c r="GSW89" s="12"/>
      <c r="GSX89" s="12"/>
      <c r="GSY89" s="12"/>
      <c r="GSZ89" s="12"/>
      <c r="GTA89" s="12"/>
      <c r="GTB89" s="12"/>
      <c r="GTC89" s="12"/>
      <c r="GTD89" s="12"/>
      <c r="GTE89" s="12"/>
      <c r="GTF89" s="12"/>
      <c r="GTG89" s="12"/>
      <c r="GTH89" s="12"/>
      <c r="GTI89" s="12"/>
      <c r="GTJ89" s="12"/>
      <c r="GTK89" s="12"/>
      <c r="GTL89" s="12"/>
      <c r="GTM89" s="12"/>
      <c r="GTN89" s="12"/>
      <c r="GTO89" s="12"/>
      <c r="GTP89" s="12"/>
      <c r="GTQ89" s="12"/>
      <c r="GTR89" s="12"/>
      <c r="GTS89" s="12"/>
      <c r="GTT89" s="12"/>
      <c r="GTU89" s="12"/>
      <c r="GTV89" s="12"/>
      <c r="GTW89" s="12"/>
      <c r="GTX89" s="12"/>
      <c r="GTY89" s="12"/>
      <c r="GTZ89" s="12"/>
      <c r="GUA89" s="12"/>
      <c r="GUB89" s="12"/>
      <c r="GUC89" s="12"/>
      <c r="GUD89" s="12"/>
      <c r="GUE89" s="12"/>
      <c r="GUF89" s="12"/>
      <c r="GUG89" s="12"/>
      <c r="GUH89" s="12"/>
      <c r="GUI89" s="12"/>
      <c r="GUJ89" s="12"/>
      <c r="GUK89" s="12"/>
      <c r="GUL89" s="12"/>
      <c r="GUM89" s="12"/>
      <c r="GUN89" s="12"/>
      <c r="GUO89" s="12"/>
      <c r="GUP89" s="12"/>
      <c r="GUQ89" s="12"/>
      <c r="GUR89" s="12"/>
      <c r="GUS89" s="12"/>
      <c r="GUT89" s="12"/>
      <c r="GUU89" s="12"/>
      <c r="GUV89" s="12"/>
      <c r="GUW89" s="12"/>
      <c r="GUX89" s="12"/>
      <c r="GUY89" s="12"/>
      <c r="GUZ89" s="12"/>
      <c r="GVA89" s="12"/>
      <c r="GVB89" s="12"/>
      <c r="GVC89" s="12"/>
      <c r="GVD89" s="12"/>
      <c r="GVE89" s="12"/>
      <c r="GVF89" s="12"/>
      <c r="GVG89" s="12"/>
      <c r="GVH89" s="12"/>
      <c r="GVI89" s="12"/>
      <c r="GVJ89" s="12"/>
      <c r="GVK89" s="12"/>
      <c r="GVL89" s="12"/>
      <c r="GVM89" s="12"/>
      <c r="GVN89" s="12"/>
      <c r="GVO89" s="12"/>
      <c r="GVP89" s="12"/>
      <c r="GVQ89" s="12"/>
      <c r="GVR89" s="12"/>
      <c r="GVS89" s="12"/>
      <c r="GVT89" s="12"/>
      <c r="GVU89" s="12"/>
      <c r="GVV89" s="12"/>
      <c r="GVW89" s="12"/>
      <c r="GVX89" s="12"/>
      <c r="GVY89" s="12"/>
      <c r="GVZ89" s="12"/>
      <c r="GWA89" s="12"/>
      <c r="GWB89" s="12"/>
      <c r="GWC89" s="12"/>
      <c r="GWD89" s="12"/>
      <c r="GWE89" s="12"/>
      <c r="GWF89" s="12"/>
      <c r="GWG89" s="12"/>
      <c r="GWH89" s="12"/>
      <c r="GWI89" s="12"/>
      <c r="GWJ89" s="12"/>
      <c r="GWK89" s="12"/>
      <c r="GWL89" s="12"/>
      <c r="GWM89" s="12"/>
      <c r="GWN89" s="12"/>
      <c r="GWO89" s="12"/>
      <c r="GWP89" s="12"/>
      <c r="GWQ89" s="12"/>
      <c r="GWR89" s="12"/>
      <c r="GWS89" s="12"/>
      <c r="GWT89" s="12"/>
      <c r="GWU89" s="12"/>
      <c r="GWV89" s="12"/>
      <c r="GWW89" s="12"/>
      <c r="GWX89" s="12"/>
      <c r="GWY89" s="12"/>
      <c r="GWZ89" s="12"/>
      <c r="GXA89" s="12"/>
      <c r="GXB89" s="12"/>
      <c r="GXC89" s="12"/>
      <c r="GXD89" s="12"/>
      <c r="GXE89" s="12"/>
      <c r="GXF89" s="12"/>
      <c r="GXG89" s="12"/>
      <c r="GXH89" s="12"/>
      <c r="GXI89" s="12"/>
      <c r="GXJ89" s="12"/>
      <c r="GXK89" s="12"/>
      <c r="GXL89" s="12"/>
      <c r="GXM89" s="12"/>
      <c r="GXN89" s="12"/>
      <c r="GXO89" s="12"/>
      <c r="GXP89" s="12"/>
      <c r="GXQ89" s="12"/>
      <c r="GXR89" s="12"/>
      <c r="GXS89" s="12"/>
      <c r="GXT89" s="12"/>
      <c r="GXU89" s="12"/>
      <c r="GXV89" s="12"/>
      <c r="GXW89" s="12"/>
      <c r="GXX89" s="12"/>
      <c r="GXY89" s="12"/>
      <c r="GXZ89" s="12"/>
      <c r="GYA89" s="12"/>
      <c r="GYB89" s="12"/>
      <c r="GYC89" s="12"/>
      <c r="GYD89" s="12"/>
      <c r="GYE89" s="12"/>
      <c r="GYF89" s="12"/>
      <c r="GYG89" s="12"/>
      <c r="GYH89" s="12"/>
      <c r="GYI89" s="12"/>
      <c r="GYJ89" s="12"/>
      <c r="GYK89" s="12"/>
      <c r="GYL89" s="12"/>
      <c r="GYM89" s="12"/>
      <c r="GYN89" s="12"/>
      <c r="GYO89" s="12"/>
      <c r="GYP89" s="12"/>
      <c r="GYQ89" s="12"/>
      <c r="GYR89" s="12"/>
      <c r="GYS89" s="12"/>
      <c r="GYT89" s="12"/>
      <c r="GYU89" s="12"/>
      <c r="GYV89" s="12"/>
      <c r="GYW89" s="12"/>
      <c r="GYX89" s="12"/>
      <c r="GYY89" s="12"/>
      <c r="GYZ89" s="12"/>
      <c r="GZA89" s="12"/>
      <c r="GZB89" s="12"/>
      <c r="GZC89" s="12"/>
      <c r="GZD89" s="12"/>
      <c r="GZE89" s="12"/>
      <c r="GZF89" s="12"/>
      <c r="GZG89" s="12"/>
      <c r="GZH89" s="12"/>
      <c r="GZI89" s="12"/>
      <c r="GZJ89" s="12"/>
      <c r="GZK89" s="12"/>
      <c r="GZL89" s="12"/>
      <c r="GZM89" s="12"/>
      <c r="GZN89" s="12"/>
      <c r="GZO89" s="12"/>
      <c r="GZP89" s="12"/>
      <c r="GZQ89" s="12"/>
      <c r="GZR89" s="12"/>
      <c r="GZS89" s="12"/>
      <c r="GZT89" s="12"/>
      <c r="GZU89" s="12"/>
      <c r="GZV89" s="12"/>
      <c r="GZW89" s="12"/>
      <c r="GZX89" s="12"/>
      <c r="GZY89" s="12"/>
      <c r="GZZ89" s="12"/>
      <c r="HAA89" s="12"/>
      <c r="HAB89" s="12"/>
      <c r="HAC89" s="12"/>
      <c r="HAD89" s="12"/>
      <c r="HAE89" s="12"/>
      <c r="HAF89" s="12"/>
      <c r="HAG89" s="12"/>
      <c r="HAH89" s="12"/>
      <c r="HAI89" s="12"/>
      <c r="HAJ89" s="12"/>
      <c r="HAK89" s="12"/>
      <c r="HAL89" s="12"/>
      <c r="HAM89" s="12"/>
      <c r="HAN89" s="12"/>
      <c r="HAO89" s="12"/>
      <c r="HAP89" s="12"/>
      <c r="HAQ89" s="12"/>
      <c r="HAR89" s="12"/>
      <c r="HAS89" s="12"/>
      <c r="HAT89" s="12"/>
      <c r="HAU89" s="12"/>
      <c r="HAV89" s="12"/>
      <c r="HAW89" s="12"/>
      <c r="HAX89" s="12"/>
      <c r="HAY89" s="12"/>
      <c r="HAZ89" s="12"/>
      <c r="HBA89" s="12"/>
      <c r="HBB89" s="12"/>
      <c r="HBC89" s="12"/>
      <c r="HBD89" s="12"/>
      <c r="HBE89" s="12"/>
      <c r="HBF89" s="12"/>
      <c r="HBG89" s="12"/>
      <c r="HBH89" s="12"/>
      <c r="HBI89" s="12"/>
      <c r="HBJ89" s="12"/>
      <c r="HBK89" s="12"/>
      <c r="HBL89" s="12"/>
      <c r="HBM89" s="12"/>
      <c r="HBN89" s="12"/>
      <c r="HBO89" s="12"/>
      <c r="HBP89" s="12"/>
      <c r="HBQ89" s="12"/>
      <c r="HBR89" s="12"/>
      <c r="HBS89" s="12"/>
      <c r="HBT89" s="12"/>
      <c r="HBU89" s="12"/>
      <c r="HBV89" s="12"/>
      <c r="HBW89" s="12"/>
      <c r="HBX89" s="12"/>
      <c r="HBY89" s="12"/>
      <c r="HBZ89" s="12"/>
      <c r="HCA89" s="12"/>
      <c r="HCB89" s="12"/>
      <c r="HCC89" s="12"/>
      <c r="HCD89" s="12"/>
      <c r="HCE89" s="12"/>
      <c r="HCF89" s="12"/>
      <c r="HCG89" s="12"/>
      <c r="HCH89" s="12"/>
      <c r="HCI89" s="12"/>
      <c r="HCJ89" s="12"/>
      <c r="HCK89" s="12"/>
      <c r="HCL89" s="12"/>
      <c r="HCM89" s="12"/>
      <c r="HCN89" s="12"/>
      <c r="HCO89" s="12"/>
      <c r="HCP89" s="12"/>
      <c r="HCQ89" s="12"/>
      <c r="HCR89" s="12"/>
      <c r="HCS89" s="12"/>
      <c r="HCT89" s="12"/>
      <c r="HCU89" s="12"/>
      <c r="HCV89" s="12"/>
      <c r="HCW89" s="12"/>
      <c r="HCX89" s="12"/>
      <c r="HCY89" s="12"/>
      <c r="HCZ89" s="12"/>
      <c r="HDA89" s="12"/>
      <c r="HDB89" s="12"/>
      <c r="HDC89" s="12"/>
      <c r="HDD89" s="12"/>
      <c r="HDE89" s="12"/>
      <c r="HDF89" s="12"/>
      <c r="HDG89" s="12"/>
      <c r="HDH89" s="12"/>
      <c r="HDI89" s="12"/>
      <c r="HDJ89" s="12"/>
      <c r="HDK89" s="12"/>
      <c r="HDL89" s="12"/>
      <c r="HDM89" s="12"/>
      <c r="HDN89" s="12"/>
      <c r="HDO89" s="12"/>
      <c r="HDP89" s="12"/>
      <c r="HDQ89" s="12"/>
      <c r="HDR89" s="12"/>
      <c r="HDS89" s="12"/>
      <c r="HDT89" s="12"/>
      <c r="HDU89" s="12"/>
      <c r="HDV89" s="12"/>
      <c r="HDW89" s="12"/>
      <c r="HDX89" s="12"/>
      <c r="HDY89" s="12"/>
      <c r="HDZ89" s="12"/>
      <c r="HEA89" s="12"/>
      <c r="HEB89" s="12"/>
      <c r="HEC89" s="12"/>
      <c r="HED89" s="12"/>
      <c r="HEE89" s="12"/>
      <c r="HEF89" s="12"/>
      <c r="HEG89" s="12"/>
      <c r="HEH89" s="12"/>
      <c r="HEI89" s="12"/>
      <c r="HEJ89" s="12"/>
      <c r="HEK89" s="12"/>
      <c r="HEL89" s="12"/>
      <c r="HEM89" s="12"/>
      <c r="HEN89" s="12"/>
      <c r="HEO89" s="12"/>
      <c r="HEP89" s="12"/>
      <c r="HEQ89" s="12"/>
      <c r="HER89" s="12"/>
      <c r="HES89" s="12"/>
      <c r="HET89" s="12"/>
      <c r="HEU89" s="12"/>
      <c r="HEV89" s="12"/>
      <c r="HEW89" s="12"/>
      <c r="HEX89" s="12"/>
      <c r="HEY89" s="12"/>
      <c r="HEZ89" s="12"/>
      <c r="HFA89" s="12"/>
      <c r="HFB89" s="12"/>
      <c r="HFC89" s="12"/>
      <c r="HFD89" s="12"/>
      <c r="HFE89" s="12"/>
      <c r="HFF89" s="12"/>
      <c r="HFG89" s="12"/>
      <c r="HFH89" s="12"/>
      <c r="HFI89" s="12"/>
      <c r="HFJ89" s="12"/>
      <c r="HFK89" s="12"/>
      <c r="HFL89" s="12"/>
      <c r="HFM89" s="12"/>
      <c r="HFN89" s="12"/>
      <c r="HFO89" s="12"/>
      <c r="HFP89" s="12"/>
      <c r="HFQ89" s="12"/>
      <c r="HFR89" s="12"/>
      <c r="HFS89" s="12"/>
      <c r="HFT89" s="12"/>
      <c r="HFU89" s="12"/>
      <c r="HFV89" s="12"/>
      <c r="HFW89" s="12"/>
      <c r="HFX89" s="12"/>
      <c r="HFY89" s="12"/>
      <c r="HFZ89" s="12"/>
      <c r="HGA89" s="12"/>
      <c r="HGB89" s="12"/>
      <c r="HGC89" s="12"/>
      <c r="HGD89" s="12"/>
      <c r="HGE89" s="12"/>
      <c r="HGF89" s="12"/>
      <c r="HGG89" s="12"/>
      <c r="HGH89" s="12"/>
      <c r="HGI89" s="12"/>
      <c r="HGJ89" s="12"/>
      <c r="HGK89" s="12"/>
      <c r="HGL89" s="12"/>
      <c r="HGM89" s="12"/>
      <c r="HGN89" s="12"/>
      <c r="HGO89" s="12"/>
      <c r="HGP89" s="12"/>
      <c r="HGQ89" s="12"/>
      <c r="HGR89" s="12"/>
      <c r="HGS89" s="12"/>
      <c r="HGT89" s="12"/>
      <c r="HGU89" s="12"/>
      <c r="HGV89" s="12"/>
      <c r="HGW89" s="12"/>
      <c r="HGX89" s="12"/>
      <c r="HGY89" s="12"/>
      <c r="HGZ89" s="12"/>
      <c r="HHA89" s="12"/>
      <c r="HHB89" s="12"/>
      <c r="HHC89" s="12"/>
      <c r="HHD89" s="12"/>
      <c r="HHE89" s="12"/>
      <c r="HHF89" s="12"/>
      <c r="HHG89" s="12"/>
      <c r="HHH89" s="12"/>
      <c r="HHI89" s="12"/>
      <c r="HHJ89" s="12"/>
      <c r="HHK89" s="12"/>
      <c r="HHL89" s="12"/>
      <c r="HHM89" s="12"/>
      <c r="HHN89" s="12"/>
      <c r="HHO89" s="12"/>
      <c r="HHP89" s="12"/>
      <c r="HHQ89" s="12"/>
      <c r="HHR89" s="12"/>
      <c r="HHS89" s="12"/>
      <c r="HHT89" s="12"/>
      <c r="HHU89" s="12"/>
      <c r="HHV89" s="12"/>
      <c r="HHW89" s="12"/>
      <c r="HHX89" s="12"/>
      <c r="HHY89" s="12"/>
      <c r="HHZ89" s="12"/>
      <c r="HIA89" s="12"/>
      <c r="HIB89" s="12"/>
      <c r="HIC89" s="12"/>
      <c r="HID89" s="12"/>
      <c r="HIE89" s="12"/>
      <c r="HIF89" s="12"/>
      <c r="HIG89" s="12"/>
      <c r="HIH89" s="12"/>
      <c r="HII89" s="12"/>
      <c r="HIJ89" s="12"/>
      <c r="HIK89" s="12"/>
      <c r="HIL89" s="12"/>
      <c r="HIM89" s="12"/>
      <c r="HIN89" s="12"/>
      <c r="HIO89" s="12"/>
      <c r="HIP89" s="12"/>
      <c r="HIQ89" s="12"/>
      <c r="HIR89" s="12"/>
      <c r="HIS89" s="12"/>
      <c r="HIT89" s="12"/>
      <c r="HIU89" s="12"/>
      <c r="HIV89" s="12"/>
      <c r="HIW89" s="12"/>
      <c r="HIX89" s="12"/>
      <c r="HIY89" s="12"/>
      <c r="HIZ89" s="12"/>
      <c r="HJA89" s="12"/>
      <c r="HJB89" s="12"/>
      <c r="HJC89" s="12"/>
      <c r="HJD89" s="12"/>
      <c r="HJE89" s="12"/>
      <c r="HJF89" s="12"/>
      <c r="HJG89" s="12"/>
      <c r="HJH89" s="12"/>
      <c r="HJI89" s="12"/>
      <c r="HJJ89" s="12"/>
      <c r="HJK89" s="12"/>
      <c r="HJL89" s="12"/>
      <c r="HJM89" s="12"/>
      <c r="HJN89" s="12"/>
      <c r="HJO89" s="12"/>
      <c r="HJP89" s="12"/>
      <c r="HJQ89" s="12"/>
      <c r="HJR89" s="12"/>
      <c r="HJS89" s="12"/>
      <c r="HJT89" s="12"/>
      <c r="HJU89" s="12"/>
      <c r="HJV89" s="12"/>
      <c r="HJW89" s="12"/>
      <c r="HJX89" s="12"/>
      <c r="HJY89" s="12"/>
      <c r="HJZ89" s="12"/>
      <c r="HKA89" s="12"/>
      <c r="HKB89" s="12"/>
      <c r="HKC89" s="12"/>
      <c r="HKD89" s="12"/>
      <c r="HKE89" s="12"/>
      <c r="HKF89" s="12"/>
      <c r="HKG89" s="12"/>
      <c r="HKH89" s="12"/>
      <c r="HKI89" s="12"/>
      <c r="HKJ89" s="12"/>
      <c r="HKK89" s="12"/>
      <c r="HKL89" s="12"/>
      <c r="HKM89" s="12"/>
      <c r="HKN89" s="12"/>
      <c r="HKO89" s="12"/>
      <c r="HKP89" s="12"/>
      <c r="HKQ89" s="12"/>
      <c r="HKR89" s="12"/>
      <c r="HKS89" s="12"/>
      <c r="HKT89" s="12"/>
      <c r="HKU89" s="12"/>
      <c r="HKV89" s="12"/>
      <c r="HKW89" s="12"/>
      <c r="HKX89" s="12"/>
      <c r="HKY89" s="12"/>
      <c r="HKZ89" s="12"/>
      <c r="HLA89" s="12"/>
      <c r="HLB89" s="12"/>
      <c r="HLC89" s="12"/>
      <c r="HLD89" s="12"/>
      <c r="HLE89" s="12"/>
      <c r="HLF89" s="12"/>
      <c r="HLG89" s="12"/>
      <c r="HLH89" s="12"/>
      <c r="HLI89" s="12"/>
      <c r="HLJ89" s="12"/>
      <c r="HLK89" s="12"/>
      <c r="HLL89" s="12"/>
      <c r="HLM89" s="12"/>
      <c r="HLN89" s="12"/>
      <c r="HLO89" s="12"/>
      <c r="HLP89" s="12"/>
      <c r="HLQ89" s="12"/>
      <c r="HLR89" s="12"/>
      <c r="HLS89" s="12"/>
      <c r="HLT89" s="12"/>
      <c r="HLU89" s="12"/>
      <c r="HLV89" s="12"/>
      <c r="HLW89" s="12"/>
      <c r="HLX89" s="12"/>
      <c r="HLY89" s="12"/>
      <c r="HLZ89" s="12"/>
      <c r="HMA89" s="12"/>
      <c r="HMB89" s="12"/>
      <c r="HMC89" s="12"/>
      <c r="HMD89" s="12"/>
      <c r="HME89" s="12"/>
      <c r="HMF89" s="12"/>
      <c r="HMG89" s="12"/>
      <c r="HMH89" s="12"/>
      <c r="HMI89" s="12"/>
      <c r="HMJ89" s="12"/>
      <c r="HMK89" s="12"/>
      <c r="HML89" s="12"/>
      <c r="HMM89" s="12"/>
      <c r="HMN89" s="12"/>
      <c r="HMO89" s="12"/>
      <c r="HMP89" s="12"/>
      <c r="HMQ89" s="12"/>
      <c r="HMR89" s="12"/>
      <c r="HMS89" s="12"/>
      <c r="HMT89" s="12"/>
      <c r="HMU89" s="12"/>
      <c r="HMV89" s="12"/>
      <c r="HMW89" s="12"/>
      <c r="HMX89" s="12"/>
      <c r="HMY89" s="12"/>
      <c r="HMZ89" s="12"/>
      <c r="HNA89" s="12"/>
      <c r="HNB89" s="12"/>
      <c r="HNC89" s="12"/>
      <c r="HND89" s="12"/>
      <c r="HNE89" s="12"/>
      <c r="HNF89" s="12"/>
      <c r="HNG89" s="12"/>
      <c r="HNH89" s="12"/>
      <c r="HNI89" s="12"/>
      <c r="HNJ89" s="12"/>
      <c r="HNK89" s="12"/>
      <c r="HNL89" s="12"/>
      <c r="HNM89" s="12"/>
      <c r="HNN89" s="12"/>
      <c r="HNO89" s="12"/>
      <c r="HNP89" s="12"/>
      <c r="HNQ89" s="12"/>
      <c r="HNR89" s="12"/>
      <c r="HNS89" s="12"/>
      <c r="HNT89" s="12"/>
      <c r="HNU89" s="12"/>
      <c r="HNV89" s="12"/>
      <c r="HNW89" s="12"/>
      <c r="HNX89" s="12"/>
      <c r="HNY89" s="12"/>
      <c r="HNZ89" s="12"/>
      <c r="HOA89" s="12"/>
      <c r="HOB89" s="12"/>
      <c r="HOC89" s="12"/>
      <c r="HOD89" s="12"/>
      <c r="HOE89" s="12"/>
      <c r="HOF89" s="12"/>
      <c r="HOG89" s="12"/>
      <c r="HOH89" s="12"/>
      <c r="HOI89" s="12"/>
      <c r="HOJ89" s="12"/>
      <c r="HOK89" s="12"/>
      <c r="HOL89" s="12"/>
      <c r="HOM89" s="12"/>
      <c r="HON89" s="12"/>
      <c r="HOO89" s="12"/>
      <c r="HOP89" s="12"/>
      <c r="HOQ89" s="12"/>
      <c r="HOR89" s="12"/>
      <c r="HOS89" s="12"/>
      <c r="HOT89" s="12"/>
      <c r="HOU89" s="12"/>
      <c r="HOV89" s="12"/>
      <c r="HOW89" s="12"/>
      <c r="HOX89" s="12"/>
      <c r="HOY89" s="12"/>
      <c r="HOZ89" s="12"/>
      <c r="HPA89" s="12"/>
      <c r="HPB89" s="12"/>
      <c r="HPC89" s="12"/>
      <c r="HPD89" s="12"/>
      <c r="HPE89" s="12"/>
      <c r="HPF89" s="12"/>
      <c r="HPG89" s="12"/>
      <c r="HPH89" s="12"/>
      <c r="HPI89" s="12"/>
      <c r="HPJ89" s="12"/>
      <c r="HPK89" s="12"/>
      <c r="HPL89" s="12"/>
      <c r="HPM89" s="12"/>
      <c r="HPN89" s="12"/>
      <c r="HPO89" s="12"/>
      <c r="HPP89" s="12"/>
      <c r="HPQ89" s="12"/>
      <c r="HPR89" s="12"/>
      <c r="HPS89" s="12"/>
      <c r="HPT89" s="12"/>
      <c r="HPU89" s="12"/>
      <c r="HPV89" s="12"/>
      <c r="HPW89" s="12"/>
      <c r="HPX89" s="12"/>
      <c r="HPY89" s="12"/>
      <c r="HPZ89" s="12"/>
      <c r="HQA89" s="12"/>
      <c r="HQB89" s="12"/>
      <c r="HQC89" s="12"/>
      <c r="HQD89" s="12"/>
      <c r="HQE89" s="12"/>
      <c r="HQF89" s="12"/>
      <c r="HQG89" s="12"/>
      <c r="HQH89" s="12"/>
      <c r="HQI89" s="12"/>
      <c r="HQJ89" s="12"/>
      <c r="HQK89" s="12"/>
      <c r="HQL89" s="12"/>
      <c r="HQM89" s="12"/>
      <c r="HQN89" s="12"/>
      <c r="HQO89" s="12"/>
      <c r="HQP89" s="12"/>
      <c r="HQQ89" s="12"/>
      <c r="HQR89" s="12"/>
      <c r="HQS89" s="12"/>
      <c r="HQT89" s="12"/>
      <c r="HQU89" s="12"/>
      <c r="HQV89" s="12"/>
      <c r="HQW89" s="12"/>
      <c r="HQX89" s="12"/>
      <c r="HQY89" s="12"/>
      <c r="HQZ89" s="12"/>
      <c r="HRA89" s="12"/>
      <c r="HRB89" s="12"/>
      <c r="HRC89" s="12"/>
      <c r="HRD89" s="12"/>
      <c r="HRE89" s="12"/>
      <c r="HRF89" s="12"/>
      <c r="HRG89" s="12"/>
      <c r="HRH89" s="12"/>
      <c r="HRI89" s="12"/>
      <c r="HRJ89" s="12"/>
      <c r="HRK89" s="12"/>
      <c r="HRL89" s="12"/>
      <c r="HRM89" s="12"/>
      <c r="HRN89" s="12"/>
      <c r="HRO89" s="12"/>
      <c r="HRP89" s="12"/>
      <c r="HRQ89" s="12"/>
      <c r="HRR89" s="12"/>
      <c r="HRS89" s="12"/>
      <c r="HRT89" s="12"/>
      <c r="HRU89" s="12"/>
      <c r="HRV89" s="12"/>
      <c r="HRW89" s="12"/>
      <c r="HRX89" s="12"/>
      <c r="HRY89" s="12"/>
      <c r="HRZ89" s="12"/>
      <c r="HSA89" s="12"/>
      <c r="HSB89" s="12"/>
      <c r="HSC89" s="12"/>
      <c r="HSD89" s="12"/>
      <c r="HSE89" s="12"/>
      <c r="HSF89" s="12"/>
      <c r="HSG89" s="12"/>
      <c r="HSH89" s="12"/>
      <c r="HSI89" s="12"/>
      <c r="HSJ89" s="12"/>
      <c r="HSK89" s="12"/>
      <c r="HSL89" s="12"/>
      <c r="HSM89" s="12"/>
      <c r="HSN89" s="12"/>
      <c r="HSO89" s="12"/>
      <c r="HSP89" s="12"/>
      <c r="HSQ89" s="12"/>
      <c r="HSR89" s="12"/>
      <c r="HSS89" s="12"/>
      <c r="HST89" s="12"/>
      <c r="HSU89" s="12"/>
      <c r="HSV89" s="12"/>
      <c r="HSW89" s="12"/>
      <c r="HSX89" s="12"/>
      <c r="HSY89" s="12"/>
      <c r="HSZ89" s="12"/>
      <c r="HTA89" s="12"/>
      <c r="HTB89" s="12"/>
      <c r="HTC89" s="12"/>
      <c r="HTD89" s="12"/>
      <c r="HTE89" s="12"/>
      <c r="HTF89" s="12"/>
      <c r="HTG89" s="12"/>
      <c r="HTH89" s="12"/>
      <c r="HTI89" s="12"/>
      <c r="HTJ89" s="12"/>
      <c r="HTK89" s="12"/>
      <c r="HTL89" s="12"/>
      <c r="HTM89" s="12"/>
      <c r="HTN89" s="12"/>
      <c r="HTO89" s="12"/>
      <c r="HTP89" s="12"/>
      <c r="HTQ89" s="12"/>
      <c r="HTR89" s="12"/>
      <c r="HTS89" s="12"/>
      <c r="HTT89" s="12"/>
      <c r="HTU89" s="12"/>
      <c r="HTV89" s="12"/>
      <c r="HTW89" s="12"/>
      <c r="HTX89" s="12"/>
      <c r="HTY89" s="12"/>
      <c r="HTZ89" s="12"/>
      <c r="HUA89" s="12"/>
      <c r="HUB89" s="12"/>
      <c r="HUC89" s="12"/>
      <c r="HUD89" s="12"/>
      <c r="HUE89" s="12"/>
      <c r="HUF89" s="12"/>
      <c r="HUG89" s="12"/>
      <c r="HUH89" s="12"/>
      <c r="HUI89" s="12"/>
      <c r="HUJ89" s="12"/>
      <c r="HUK89" s="12"/>
      <c r="HUL89" s="12"/>
      <c r="HUM89" s="12"/>
      <c r="HUN89" s="12"/>
      <c r="HUO89" s="12"/>
      <c r="HUP89" s="12"/>
      <c r="HUQ89" s="12"/>
      <c r="HUR89" s="12"/>
      <c r="HUS89" s="12"/>
      <c r="HUT89" s="12"/>
      <c r="HUU89" s="12"/>
      <c r="HUV89" s="12"/>
      <c r="HUW89" s="12"/>
      <c r="HUX89" s="12"/>
      <c r="HUY89" s="12"/>
      <c r="HUZ89" s="12"/>
      <c r="HVA89" s="12"/>
      <c r="HVB89" s="12"/>
      <c r="HVC89" s="12"/>
      <c r="HVD89" s="12"/>
      <c r="HVE89" s="12"/>
      <c r="HVF89" s="12"/>
      <c r="HVG89" s="12"/>
      <c r="HVH89" s="12"/>
      <c r="HVI89" s="12"/>
      <c r="HVJ89" s="12"/>
      <c r="HVK89" s="12"/>
      <c r="HVL89" s="12"/>
      <c r="HVM89" s="12"/>
      <c r="HVN89" s="12"/>
      <c r="HVO89" s="12"/>
      <c r="HVP89" s="12"/>
      <c r="HVQ89" s="12"/>
      <c r="HVR89" s="12"/>
      <c r="HVS89" s="12"/>
      <c r="HVT89" s="12"/>
      <c r="HVU89" s="12"/>
      <c r="HVV89" s="12"/>
      <c r="HVW89" s="12"/>
      <c r="HVX89" s="12"/>
      <c r="HVY89" s="12"/>
      <c r="HVZ89" s="12"/>
      <c r="HWA89" s="12"/>
      <c r="HWB89" s="12"/>
      <c r="HWC89" s="12"/>
      <c r="HWD89" s="12"/>
      <c r="HWE89" s="12"/>
      <c r="HWF89" s="12"/>
      <c r="HWG89" s="12"/>
      <c r="HWH89" s="12"/>
      <c r="HWI89" s="12"/>
      <c r="HWJ89" s="12"/>
      <c r="HWK89" s="12"/>
      <c r="HWL89" s="12"/>
      <c r="HWM89" s="12"/>
      <c r="HWN89" s="12"/>
      <c r="HWO89" s="12"/>
      <c r="HWP89" s="12"/>
      <c r="HWQ89" s="12"/>
      <c r="HWR89" s="12"/>
      <c r="HWS89" s="12"/>
      <c r="HWT89" s="12"/>
      <c r="HWU89" s="12"/>
      <c r="HWV89" s="12"/>
      <c r="HWW89" s="12"/>
      <c r="HWX89" s="12"/>
      <c r="HWY89" s="12"/>
      <c r="HWZ89" s="12"/>
      <c r="HXA89" s="12"/>
      <c r="HXB89" s="12"/>
      <c r="HXC89" s="12"/>
      <c r="HXD89" s="12"/>
      <c r="HXE89" s="12"/>
      <c r="HXF89" s="12"/>
      <c r="HXG89" s="12"/>
      <c r="HXH89" s="12"/>
      <c r="HXI89" s="12"/>
      <c r="HXJ89" s="12"/>
      <c r="HXK89" s="12"/>
      <c r="HXL89" s="12"/>
      <c r="HXM89" s="12"/>
      <c r="HXN89" s="12"/>
      <c r="HXO89" s="12"/>
      <c r="HXP89" s="12"/>
      <c r="HXQ89" s="12"/>
      <c r="HXR89" s="12"/>
      <c r="HXS89" s="12"/>
      <c r="HXT89" s="12"/>
      <c r="HXU89" s="12"/>
      <c r="HXV89" s="12"/>
      <c r="HXW89" s="12"/>
      <c r="HXX89" s="12"/>
      <c r="HXY89" s="12"/>
      <c r="HXZ89" s="12"/>
      <c r="HYA89" s="12"/>
      <c r="HYB89" s="12"/>
      <c r="HYC89" s="12"/>
      <c r="HYD89" s="12"/>
      <c r="HYE89" s="12"/>
      <c r="HYF89" s="12"/>
      <c r="HYG89" s="12"/>
      <c r="HYH89" s="12"/>
      <c r="HYI89" s="12"/>
      <c r="HYJ89" s="12"/>
      <c r="HYK89" s="12"/>
      <c r="HYL89" s="12"/>
      <c r="HYM89" s="12"/>
      <c r="HYN89" s="12"/>
      <c r="HYO89" s="12"/>
      <c r="HYP89" s="12"/>
      <c r="HYQ89" s="12"/>
      <c r="HYR89" s="12"/>
      <c r="HYS89" s="12"/>
      <c r="HYT89" s="12"/>
      <c r="HYU89" s="12"/>
      <c r="HYV89" s="12"/>
      <c r="HYW89" s="12"/>
      <c r="HYX89" s="12"/>
      <c r="HYY89" s="12"/>
      <c r="HYZ89" s="12"/>
      <c r="HZA89" s="12"/>
      <c r="HZB89" s="12"/>
      <c r="HZC89" s="12"/>
      <c r="HZD89" s="12"/>
      <c r="HZE89" s="12"/>
      <c r="HZF89" s="12"/>
      <c r="HZG89" s="12"/>
      <c r="HZH89" s="12"/>
      <c r="HZI89" s="12"/>
      <c r="HZJ89" s="12"/>
      <c r="HZK89" s="12"/>
      <c r="HZL89" s="12"/>
      <c r="HZM89" s="12"/>
      <c r="HZN89" s="12"/>
      <c r="HZO89" s="12"/>
      <c r="HZP89" s="12"/>
      <c r="HZQ89" s="12"/>
      <c r="HZR89" s="12"/>
      <c r="HZS89" s="12"/>
      <c r="HZT89" s="12"/>
      <c r="HZU89" s="12"/>
      <c r="HZV89" s="12"/>
      <c r="HZW89" s="12"/>
      <c r="HZX89" s="12"/>
      <c r="HZY89" s="12"/>
      <c r="HZZ89" s="12"/>
      <c r="IAA89" s="12"/>
      <c r="IAB89" s="12"/>
      <c r="IAC89" s="12"/>
      <c r="IAD89" s="12"/>
      <c r="IAE89" s="12"/>
      <c r="IAF89" s="12"/>
      <c r="IAG89" s="12"/>
      <c r="IAH89" s="12"/>
      <c r="IAI89" s="12"/>
      <c r="IAJ89" s="12"/>
      <c r="IAK89" s="12"/>
      <c r="IAL89" s="12"/>
      <c r="IAM89" s="12"/>
      <c r="IAN89" s="12"/>
      <c r="IAO89" s="12"/>
      <c r="IAP89" s="12"/>
      <c r="IAQ89" s="12"/>
      <c r="IAR89" s="12"/>
      <c r="IAS89" s="12"/>
      <c r="IAT89" s="12"/>
      <c r="IAU89" s="12"/>
      <c r="IAV89" s="12"/>
      <c r="IAW89" s="12"/>
      <c r="IAX89" s="12"/>
      <c r="IAY89" s="12"/>
      <c r="IAZ89" s="12"/>
      <c r="IBA89" s="12"/>
      <c r="IBB89" s="12"/>
      <c r="IBC89" s="12"/>
      <c r="IBD89" s="12"/>
      <c r="IBE89" s="12"/>
      <c r="IBF89" s="12"/>
      <c r="IBG89" s="12"/>
      <c r="IBH89" s="12"/>
      <c r="IBI89" s="12"/>
      <c r="IBJ89" s="12"/>
      <c r="IBK89" s="12"/>
      <c r="IBL89" s="12"/>
      <c r="IBM89" s="12"/>
      <c r="IBN89" s="12"/>
      <c r="IBO89" s="12"/>
      <c r="IBP89" s="12"/>
      <c r="IBQ89" s="12"/>
      <c r="IBR89" s="12"/>
      <c r="IBS89" s="12"/>
      <c r="IBT89" s="12"/>
      <c r="IBU89" s="12"/>
      <c r="IBV89" s="12"/>
      <c r="IBW89" s="12"/>
      <c r="IBX89" s="12"/>
      <c r="IBY89" s="12"/>
      <c r="IBZ89" s="12"/>
      <c r="ICA89" s="12"/>
      <c r="ICB89" s="12"/>
      <c r="ICC89" s="12"/>
      <c r="ICD89" s="12"/>
      <c r="ICE89" s="12"/>
      <c r="ICF89" s="12"/>
      <c r="ICG89" s="12"/>
      <c r="ICH89" s="12"/>
      <c r="ICI89" s="12"/>
      <c r="ICJ89" s="12"/>
      <c r="ICK89" s="12"/>
      <c r="ICL89" s="12"/>
      <c r="ICM89" s="12"/>
      <c r="ICN89" s="12"/>
      <c r="ICO89" s="12"/>
      <c r="ICP89" s="12"/>
      <c r="ICQ89" s="12"/>
      <c r="ICR89" s="12"/>
      <c r="ICS89" s="12"/>
      <c r="ICT89" s="12"/>
      <c r="ICU89" s="12"/>
      <c r="ICV89" s="12"/>
      <c r="ICW89" s="12"/>
      <c r="ICX89" s="12"/>
      <c r="ICY89" s="12"/>
      <c r="ICZ89" s="12"/>
      <c r="IDA89" s="12"/>
      <c r="IDB89" s="12"/>
      <c r="IDC89" s="12"/>
      <c r="IDD89" s="12"/>
      <c r="IDE89" s="12"/>
      <c r="IDF89" s="12"/>
      <c r="IDG89" s="12"/>
      <c r="IDH89" s="12"/>
      <c r="IDI89" s="12"/>
      <c r="IDJ89" s="12"/>
      <c r="IDK89" s="12"/>
      <c r="IDL89" s="12"/>
      <c r="IDM89" s="12"/>
      <c r="IDN89" s="12"/>
      <c r="IDO89" s="12"/>
      <c r="IDP89" s="12"/>
      <c r="IDQ89" s="12"/>
      <c r="IDR89" s="12"/>
      <c r="IDS89" s="12"/>
      <c r="IDT89" s="12"/>
      <c r="IDU89" s="12"/>
      <c r="IDV89" s="12"/>
      <c r="IDW89" s="12"/>
      <c r="IDX89" s="12"/>
      <c r="IDY89" s="12"/>
      <c r="IDZ89" s="12"/>
      <c r="IEA89" s="12"/>
      <c r="IEB89" s="12"/>
      <c r="IEC89" s="12"/>
      <c r="IED89" s="12"/>
      <c r="IEE89" s="12"/>
      <c r="IEF89" s="12"/>
      <c r="IEG89" s="12"/>
      <c r="IEH89" s="12"/>
      <c r="IEI89" s="12"/>
      <c r="IEJ89" s="12"/>
      <c r="IEK89" s="12"/>
      <c r="IEL89" s="12"/>
      <c r="IEM89" s="12"/>
      <c r="IEN89" s="12"/>
      <c r="IEO89" s="12"/>
      <c r="IEP89" s="12"/>
      <c r="IEQ89" s="12"/>
      <c r="IER89" s="12"/>
      <c r="IES89" s="12"/>
      <c r="IET89" s="12"/>
      <c r="IEU89" s="12"/>
      <c r="IEV89" s="12"/>
      <c r="IEW89" s="12"/>
      <c r="IEX89" s="12"/>
      <c r="IEY89" s="12"/>
      <c r="IEZ89" s="12"/>
      <c r="IFA89" s="12"/>
      <c r="IFB89" s="12"/>
      <c r="IFC89" s="12"/>
      <c r="IFD89" s="12"/>
      <c r="IFE89" s="12"/>
      <c r="IFF89" s="12"/>
      <c r="IFG89" s="12"/>
      <c r="IFH89" s="12"/>
      <c r="IFI89" s="12"/>
      <c r="IFJ89" s="12"/>
      <c r="IFK89" s="12"/>
      <c r="IFL89" s="12"/>
      <c r="IFM89" s="12"/>
      <c r="IFN89" s="12"/>
      <c r="IFO89" s="12"/>
      <c r="IFP89" s="12"/>
      <c r="IFQ89" s="12"/>
      <c r="IFR89" s="12"/>
      <c r="IFS89" s="12"/>
      <c r="IFT89" s="12"/>
      <c r="IFU89" s="12"/>
      <c r="IFV89" s="12"/>
      <c r="IFW89" s="12"/>
      <c r="IFX89" s="12"/>
      <c r="IFY89" s="12"/>
      <c r="IFZ89" s="12"/>
      <c r="IGA89" s="12"/>
      <c r="IGB89" s="12"/>
      <c r="IGC89" s="12"/>
      <c r="IGD89" s="12"/>
      <c r="IGE89" s="12"/>
      <c r="IGF89" s="12"/>
      <c r="IGG89" s="12"/>
      <c r="IGH89" s="12"/>
      <c r="IGI89" s="12"/>
      <c r="IGJ89" s="12"/>
      <c r="IGK89" s="12"/>
      <c r="IGL89" s="12"/>
      <c r="IGM89" s="12"/>
      <c r="IGN89" s="12"/>
      <c r="IGO89" s="12"/>
      <c r="IGP89" s="12"/>
      <c r="IGQ89" s="12"/>
      <c r="IGR89" s="12"/>
      <c r="IGS89" s="12"/>
      <c r="IGT89" s="12"/>
      <c r="IGU89" s="12"/>
      <c r="IGV89" s="12"/>
      <c r="IGW89" s="12"/>
      <c r="IGX89" s="12"/>
      <c r="IGY89" s="12"/>
      <c r="IGZ89" s="12"/>
      <c r="IHA89" s="12"/>
      <c r="IHB89" s="12"/>
      <c r="IHC89" s="12"/>
      <c r="IHD89" s="12"/>
      <c r="IHE89" s="12"/>
      <c r="IHF89" s="12"/>
      <c r="IHG89" s="12"/>
      <c r="IHH89" s="12"/>
      <c r="IHI89" s="12"/>
      <c r="IHJ89" s="12"/>
      <c r="IHK89" s="12"/>
      <c r="IHL89" s="12"/>
      <c r="IHM89" s="12"/>
      <c r="IHN89" s="12"/>
      <c r="IHO89" s="12"/>
      <c r="IHP89" s="12"/>
      <c r="IHQ89" s="12"/>
      <c r="IHR89" s="12"/>
      <c r="IHS89" s="12"/>
      <c r="IHT89" s="12"/>
      <c r="IHU89" s="12"/>
      <c r="IHV89" s="12"/>
      <c r="IHW89" s="12"/>
      <c r="IHX89" s="12"/>
      <c r="IHY89" s="12"/>
      <c r="IHZ89" s="12"/>
      <c r="IIA89" s="12"/>
      <c r="IIB89" s="12"/>
      <c r="IIC89" s="12"/>
      <c r="IID89" s="12"/>
      <c r="IIE89" s="12"/>
      <c r="IIF89" s="12"/>
      <c r="IIG89" s="12"/>
      <c r="IIH89" s="12"/>
      <c r="III89" s="12"/>
      <c r="IIJ89" s="12"/>
      <c r="IIK89" s="12"/>
      <c r="IIL89" s="12"/>
      <c r="IIM89" s="12"/>
      <c r="IIN89" s="12"/>
      <c r="IIO89" s="12"/>
      <c r="IIP89" s="12"/>
      <c r="IIQ89" s="12"/>
      <c r="IIR89" s="12"/>
      <c r="IIS89" s="12"/>
      <c r="IIT89" s="12"/>
      <c r="IIU89" s="12"/>
      <c r="IIV89" s="12"/>
      <c r="IIW89" s="12"/>
      <c r="IIX89" s="12"/>
      <c r="IIY89" s="12"/>
      <c r="IIZ89" s="12"/>
      <c r="IJA89" s="12"/>
      <c r="IJB89" s="12"/>
      <c r="IJC89" s="12"/>
      <c r="IJD89" s="12"/>
      <c r="IJE89" s="12"/>
      <c r="IJF89" s="12"/>
      <c r="IJG89" s="12"/>
      <c r="IJH89" s="12"/>
      <c r="IJI89" s="12"/>
      <c r="IJJ89" s="12"/>
      <c r="IJK89" s="12"/>
      <c r="IJL89" s="12"/>
      <c r="IJM89" s="12"/>
      <c r="IJN89" s="12"/>
      <c r="IJO89" s="12"/>
      <c r="IJP89" s="12"/>
      <c r="IJQ89" s="12"/>
      <c r="IJR89" s="12"/>
      <c r="IJS89" s="12"/>
      <c r="IJT89" s="12"/>
      <c r="IJU89" s="12"/>
      <c r="IJV89" s="12"/>
      <c r="IJW89" s="12"/>
      <c r="IJX89" s="12"/>
      <c r="IJY89" s="12"/>
      <c r="IJZ89" s="12"/>
      <c r="IKA89" s="12"/>
      <c r="IKB89" s="12"/>
      <c r="IKC89" s="12"/>
      <c r="IKD89" s="12"/>
      <c r="IKE89" s="12"/>
      <c r="IKF89" s="12"/>
      <c r="IKG89" s="12"/>
      <c r="IKH89" s="12"/>
      <c r="IKI89" s="12"/>
      <c r="IKJ89" s="12"/>
      <c r="IKK89" s="12"/>
      <c r="IKL89" s="12"/>
      <c r="IKM89" s="12"/>
      <c r="IKN89" s="12"/>
      <c r="IKO89" s="12"/>
      <c r="IKP89" s="12"/>
      <c r="IKQ89" s="12"/>
      <c r="IKR89" s="12"/>
      <c r="IKS89" s="12"/>
      <c r="IKT89" s="12"/>
      <c r="IKU89" s="12"/>
      <c r="IKV89" s="12"/>
      <c r="IKW89" s="12"/>
      <c r="IKX89" s="12"/>
      <c r="IKY89" s="12"/>
      <c r="IKZ89" s="12"/>
      <c r="ILA89" s="12"/>
      <c r="ILB89" s="12"/>
      <c r="ILC89" s="12"/>
      <c r="ILD89" s="12"/>
      <c r="ILE89" s="12"/>
      <c r="ILF89" s="12"/>
      <c r="ILG89" s="12"/>
      <c r="ILH89" s="12"/>
      <c r="ILI89" s="12"/>
      <c r="ILJ89" s="12"/>
      <c r="ILK89" s="12"/>
      <c r="ILL89" s="12"/>
      <c r="ILM89" s="12"/>
      <c r="ILN89" s="12"/>
      <c r="ILO89" s="12"/>
      <c r="ILP89" s="12"/>
      <c r="ILQ89" s="12"/>
      <c r="ILR89" s="12"/>
      <c r="ILS89" s="12"/>
      <c r="ILT89" s="12"/>
      <c r="ILU89" s="12"/>
      <c r="ILV89" s="12"/>
      <c r="ILW89" s="12"/>
      <c r="ILX89" s="12"/>
      <c r="ILY89" s="12"/>
      <c r="ILZ89" s="12"/>
      <c r="IMA89" s="12"/>
      <c r="IMB89" s="12"/>
      <c r="IMC89" s="12"/>
      <c r="IMD89" s="12"/>
      <c r="IME89" s="12"/>
      <c r="IMF89" s="12"/>
      <c r="IMG89" s="12"/>
      <c r="IMH89" s="12"/>
      <c r="IMI89" s="12"/>
      <c r="IMJ89" s="12"/>
      <c r="IMK89" s="12"/>
      <c r="IML89" s="12"/>
      <c r="IMM89" s="12"/>
      <c r="IMN89" s="12"/>
      <c r="IMO89" s="12"/>
      <c r="IMP89" s="12"/>
      <c r="IMQ89" s="12"/>
      <c r="IMR89" s="12"/>
      <c r="IMS89" s="12"/>
      <c r="IMT89" s="12"/>
      <c r="IMU89" s="12"/>
      <c r="IMV89" s="12"/>
      <c r="IMW89" s="12"/>
      <c r="IMX89" s="12"/>
      <c r="IMY89" s="12"/>
      <c r="IMZ89" s="12"/>
      <c r="INA89" s="12"/>
      <c r="INB89" s="12"/>
      <c r="INC89" s="12"/>
      <c r="IND89" s="12"/>
      <c r="INE89" s="12"/>
      <c r="INF89" s="12"/>
      <c r="ING89" s="12"/>
      <c r="INH89" s="12"/>
      <c r="INI89" s="12"/>
      <c r="INJ89" s="12"/>
      <c r="INK89" s="12"/>
      <c r="INL89" s="12"/>
      <c r="INM89" s="12"/>
      <c r="INN89" s="12"/>
      <c r="INO89" s="12"/>
      <c r="INP89" s="12"/>
      <c r="INQ89" s="12"/>
      <c r="INR89" s="12"/>
      <c r="INS89" s="12"/>
      <c r="INT89" s="12"/>
      <c r="INU89" s="12"/>
      <c r="INV89" s="12"/>
      <c r="INW89" s="12"/>
      <c r="INX89" s="12"/>
      <c r="INY89" s="12"/>
      <c r="INZ89" s="12"/>
      <c r="IOA89" s="12"/>
      <c r="IOB89" s="12"/>
      <c r="IOC89" s="12"/>
      <c r="IOD89" s="12"/>
      <c r="IOE89" s="12"/>
      <c r="IOF89" s="12"/>
      <c r="IOG89" s="12"/>
      <c r="IOH89" s="12"/>
      <c r="IOI89" s="12"/>
      <c r="IOJ89" s="12"/>
      <c r="IOK89" s="12"/>
      <c r="IOL89" s="12"/>
      <c r="IOM89" s="12"/>
      <c r="ION89" s="12"/>
      <c r="IOO89" s="12"/>
      <c r="IOP89" s="12"/>
      <c r="IOQ89" s="12"/>
      <c r="IOR89" s="12"/>
      <c r="IOS89" s="12"/>
      <c r="IOT89" s="12"/>
      <c r="IOU89" s="12"/>
      <c r="IOV89" s="12"/>
      <c r="IOW89" s="12"/>
      <c r="IOX89" s="12"/>
      <c r="IOY89" s="12"/>
      <c r="IOZ89" s="12"/>
      <c r="IPA89" s="12"/>
      <c r="IPB89" s="12"/>
      <c r="IPC89" s="12"/>
      <c r="IPD89" s="12"/>
      <c r="IPE89" s="12"/>
      <c r="IPF89" s="12"/>
      <c r="IPG89" s="12"/>
      <c r="IPH89" s="12"/>
      <c r="IPI89" s="12"/>
      <c r="IPJ89" s="12"/>
      <c r="IPK89" s="12"/>
      <c r="IPL89" s="12"/>
      <c r="IPM89" s="12"/>
      <c r="IPN89" s="12"/>
      <c r="IPO89" s="12"/>
      <c r="IPP89" s="12"/>
      <c r="IPQ89" s="12"/>
      <c r="IPR89" s="12"/>
      <c r="IPS89" s="12"/>
      <c r="IPT89" s="12"/>
      <c r="IPU89" s="12"/>
      <c r="IPV89" s="12"/>
      <c r="IPW89" s="12"/>
      <c r="IPX89" s="12"/>
      <c r="IPY89" s="12"/>
      <c r="IPZ89" s="12"/>
      <c r="IQA89" s="12"/>
      <c r="IQB89" s="12"/>
      <c r="IQC89" s="12"/>
      <c r="IQD89" s="12"/>
      <c r="IQE89" s="12"/>
      <c r="IQF89" s="12"/>
      <c r="IQG89" s="12"/>
      <c r="IQH89" s="12"/>
      <c r="IQI89" s="12"/>
      <c r="IQJ89" s="12"/>
      <c r="IQK89" s="12"/>
      <c r="IQL89" s="12"/>
      <c r="IQM89" s="12"/>
      <c r="IQN89" s="12"/>
      <c r="IQO89" s="12"/>
      <c r="IQP89" s="12"/>
      <c r="IQQ89" s="12"/>
      <c r="IQR89" s="12"/>
      <c r="IQS89" s="12"/>
      <c r="IQT89" s="12"/>
      <c r="IQU89" s="12"/>
      <c r="IQV89" s="12"/>
      <c r="IQW89" s="12"/>
      <c r="IQX89" s="12"/>
      <c r="IQY89" s="12"/>
      <c r="IQZ89" s="12"/>
      <c r="IRA89" s="12"/>
      <c r="IRB89" s="12"/>
      <c r="IRC89" s="12"/>
      <c r="IRD89" s="12"/>
      <c r="IRE89" s="12"/>
      <c r="IRF89" s="12"/>
      <c r="IRG89" s="12"/>
      <c r="IRH89" s="12"/>
      <c r="IRI89" s="12"/>
      <c r="IRJ89" s="12"/>
      <c r="IRK89" s="12"/>
      <c r="IRL89" s="12"/>
      <c r="IRM89" s="12"/>
      <c r="IRN89" s="12"/>
      <c r="IRO89" s="12"/>
      <c r="IRP89" s="12"/>
      <c r="IRQ89" s="12"/>
      <c r="IRR89" s="12"/>
      <c r="IRS89" s="12"/>
      <c r="IRT89" s="12"/>
      <c r="IRU89" s="12"/>
      <c r="IRV89" s="12"/>
      <c r="IRW89" s="12"/>
      <c r="IRX89" s="12"/>
      <c r="IRY89" s="12"/>
      <c r="IRZ89" s="12"/>
      <c r="ISA89" s="12"/>
      <c r="ISB89" s="12"/>
      <c r="ISC89" s="12"/>
      <c r="ISD89" s="12"/>
      <c r="ISE89" s="12"/>
      <c r="ISF89" s="12"/>
      <c r="ISG89" s="12"/>
      <c r="ISH89" s="12"/>
      <c r="ISI89" s="12"/>
      <c r="ISJ89" s="12"/>
      <c r="ISK89" s="12"/>
      <c r="ISL89" s="12"/>
      <c r="ISM89" s="12"/>
      <c r="ISN89" s="12"/>
      <c r="ISO89" s="12"/>
      <c r="ISP89" s="12"/>
      <c r="ISQ89" s="12"/>
      <c r="ISR89" s="12"/>
      <c r="ISS89" s="12"/>
      <c r="IST89" s="12"/>
      <c r="ISU89" s="12"/>
      <c r="ISV89" s="12"/>
      <c r="ISW89" s="12"/>
      <c r="ISX89" s="12"/>
      <c r="ISY89" s="12"/>
      <c r="ISZ89" s="12"/>
      <c r="ITA89" s="12"/>
      <c r="ITB89" s="12"/>
      <c r="ITC89" s="12"/>
      <c r="ITD89" s="12"/>
      <c r="ITE89" s="12"/>
      <c r="ITF89" s="12"/>
      <c r="ITG89" s="12"/>
      <c r="ITH89" s="12"/>
      <c r="ITI89" s="12"/>
      <c r="ITJ89" s="12"/>
      <c r="ITK89" s="12"/>
      <c r="ITL89" s="12"/>
      <c r="ITM89" s="12"/>
      <c r="ITN89" s="12"/>
      <c r="ITO89" s="12"/>
      <c r="ITP89" s="12"/>
      <c r="ITQ89" s="12"/>
      <c r="ITR89" s="12"/>
      <c r="ITS89" s="12"/>
      <c r="ITT89" s="12"/>
      <c r="ITU89" s="12"/>
      <c r="ITV89" s="12"/>
      <c r="ITW89" s="12"/>
      <c r="ITX89" s="12"/>
      <c r="ITY89" s="12"/>
      <c r="ITZ89" s="12"/>
      <c r="IUA89" s="12"/>
      <c r="IUB89" s="12"/>
      <c r="IUC89" s="12"/>
      <c r="IUD89" s="12"/>
      <c r="IUE89" s="12"/>
      <c r="IUF89" s="12"/>
      <c r="IUG89" s="12"/>
      <c r="IUH89" s="12"/>
      <c r="IUI89" s="12"/>
      <c r="IUJ89" s="12"/>
      <c r="IUK89" s="12"/>
      <c r="IUL89" s="12"/>
      <c r="IUM89" s="12"/>
      <c r="IUN89" s="12"/>
      <c r="IUO89" s="12"/>
      <c r="IUP89" s="12"/>
      <c r="IUQ89" s="12"/>
      <c r="IUR89" s="12"/>
      <c r="IUS89" s="12"/>
      <c r="IUT89" s="12"/>
      <c r="IUU89" s="12"/>
      <c r="IUV89" s="12"/>
      <c r="IUW89" s="12"/>
      <c r="IUX89" s="12"/>
      <c r="IUY89" s="12"/>
      <c r="IUZ89" s="12"/>
      <c r="IVA89" s="12"/>
      <c r="IVB89" s="12"/>
      <c r="IVC89" s="12"/>
      <c r="IVD89" s="12"/>
      <c r="IVE89" s="12"/>
      <c r="IVF89" s="12"/>
      <c r="IVG89" s="12"/>
      <c r="IVH89" s="12"/>
      <c r="IVI89" s="12"/>
      <c r="IVJ89" s="12"/>
      <c r="IVK89" s="12"/>
      <c r="IVL89" s="12"/>
      <c r="IVM89" s="12"/>
      <c r="IVN89" s="12"/>
      <c r="IVO89" s="12"/>
      <c r="IVP89" s="12"/>
      <c r="IVQ89" s="12"/>
      <c r="IVR89" s="12"/>
      <c r="IVS89" s="12"/>
      <c r="IVT89" s="12"/>
      <c r="IVU89" s="12"/>
      <c r="IVV89" s="12"/>
      <c r="IVW89" s="12"/>
      <c r="IVX89" s="12"/>
      <c r="IVY89" s="12"/>
      <c r="IVZ89" s="12"/>
      <c r="IWA89" s="12"/>
      <c r="IWB89" s="12"/>
      <c r="IWC89" s="12"/>
      <c r="IWD89" s="12"/>
      <c r="IWE89" s="12"/>
      <c r="IWF89" s="12"/>
      <c r="IWG89" s="12"/>
      <c r="IWH89" s="12"/>
      <c r="IWI89" s="12"/>
      <c r="IWJ89" s="12"/>
      <c r="IWK89" s="12"/>
      <c r="IWL89" s="12"/>
      <c r="IWM89" s="12"/>
      <c r="IWN89" s="12"/>
      <c r="IWO89" s="12"/>
      <c r="IWP89" s="12"/>
      <c r="IWQ89" s="12"/>
      <c r="IWR89" s="12"/>
      <c r="IWS89" s="12"/>
      <c r="IWT89" s="12"/>
      <c r="IWU89" s="12"/>
      <c r="IWV89" s="12"/>
      <c r="IWW89" s="12"/>
      <c r="IWX89" s="12"/>
      <c r="IWY89" s="12"/>
      <c r="IWZ89" s="12"/>
      <c r="IXA89" s="12"/>
      <c r="IXB89" s="12"/>
      <c r="IXC89" s="12"/>
      <c r="IXD89" s="12"/>
      <c r="IXE89" s="12"/>
      <c r="IXF89" s="12"/>
      <c r="IXG89" s="12"/>
      <c r="IXH89" s="12"/>
      <c r="IXI89" s="12"/>
      <c r="IXJ89" s="12"/>
      <c r="IXK89" s="12"/>
      <c r="IXL89" s="12"/>
      <c r="IXM89" s="12"/>
      <c r="IXN89" s="12"/>
      <c r="IXO89" s="12"/>
      <c r="IXP89" s="12"/>
      <c r="IXQ89" s="12"/>
      <c r="IXR89" s="12"/>
      <c r="IXS89" s="12"/>
      <c r="IXT89" s="12"/>
      <c r="IXU89" s="12"/>
      <c r="IXV89" s="12"/>
      <c r="IXW89" s="12"/>
      <c r="IXX89" s="12"/>
      <c r="IXY89" s="12"/>
      <c r="IXZ89" s="12"/>
      <c r="IYA89" s="12"/>
      <c r="IYB89" s="12"/>
      <c r="IYC89" s="12"/>
      <c r="IYD89" s="12"/>
      <c r="IYE89" s="12"/>
      <c r="IYF89" s="12"/>
      <c r="IYG89" s="12"/>
      <c r="IYH89" s="12"/>
      <c r="IYI89" s="12"/>
      <c r="IYJ89" s="12"/>
      <c r="IYK89" s="12"/>
      <c r="IYL89" s="12"/>
      <c r="IYM89" s="12"/>
      <c r="IYN89" s="12"/>
      <c r="IYO89" s="12"/>
      <c r="IYP89" s="12"/>
      <c r="IYQ89" s="12"/>
      <c r="IYR89" s="12"/>
      <c r="IYS89" s="12"/>
      <c r="IYT89" s="12"/>
      <c r="IYU89" s="12"/>
      <c r="IYV89" s="12"/>
      <c r="IYW89" s="12"/>
      <c r="IYX89" s="12"/>
      <c r="IYY89" s="12"/>
      <c r="IYZ89" s="12"/>
      <c r="IZA89" s="12"/>
      <c r="IZB89" s="12"/>
      <c r="IZC89" s="12"/>
      <c r="IZD89" s="12"/>
      <c r="IZE89" s="12"/>
      <c r="IZF89" s="12"/>
      <c r="IZG89" s="12"/>
      <c r="IZH89" s="12"/>
      <c r="IZI89" s="12"/>
      <c r="IZJ89" s="12"/>
      <c r="IZK89" s="12"/>
      <c r="IZL89" s="12"/>
      <c r="IZM89" s="12"/>
      <c r="IZN89" s="12"/>
      <c r="IZO89" s="12"/>
      <c r="IZP89" s="12"/>
      <c r="IZQ89" s="12"/>
      <c r="IZR89" s="12"/>
      <c r="IZS89" s="12"/>
      <c r="IZT89" s="12"/>
      <c r="IZU89" s="12"/>
      <c r="IZV89" s="12"/>
      <c r="IZW89" s="12"/>
      <c r="IZX89" s="12"/>
      <c r="IZY89" s="12"/>
      <c r="IZZ89" s="12"/>
      <c r="JAA89" s="12"/>
      <c r="JAB89" s="12"/>
      <c r="JAC89" s="12"/>
      <c r="JAD89" s="12"/>
      <c r="JAE89" s="12"/>
      <c r="JAF89" s="12"/>
      <c r="JAG89" s="12"/>
      <c r="JAH89" s="12"/>
      <c r="JAI89" s="12"/>
      <c r="JAJ89" s="12"/>
      <c r="JAK89" s="12"/>
      <c r="JAL89" s="12"/>
      <c r="JAM89" s="12"/>
      <c r="JAN89" s="12"/>
      <c r="JAO89" s="12"/>
      <c r="JAP89" s="12"/>
      <c r="JAQ89" s="12"/>
      <c r="JAR89" s="12"/>
      <c r="JAS89" s="12"/>
      <c r="JAT89" s="12"/>
      <c r="JAU89" s="12"/>
      <c r="JAV89" s="12"/>
      <c r="JAW89" s="12"/>
      <c r="JAX89" s="12"/>
      <c r="JAY89" s="12"/>
      <c r="JAZ89" s="12"/>
      <c r="JBA89" s="12"/>
      <c r="JBB89" s="12"/>
      <c r="JBC89" s="12"/>
      <c r="JBD89" s="12"/>
      <c r="JBE89" s="12"/>
      <c r="JBF89" s="12"/>
      <c r="JBG89" s="12"/>
      <c r="JBH89" s="12"/>
      <c r="JBI89" s="12"/>
      <c r="JBJ89" s="12"/>
      <c r="JBK89" s="12"/>
      <c r="JBL89" s="12"/>
      <c r="JBM89" s="12"/>
      <c r="JBN89" s="12"/>
      <c r="JBO89" s="12"/>
      <c r="JBP89" s="12"/>
      <c r="JBQ89" s="12"/>
      <c r="JBR89" s="12"/>
      <c r="JBS89" s="12"/>
      <c r="JBT89" s="12"/>
      <c r="JBU89" s="12"/>
      <c r="JBV89" s="12"/>
      <c r="JBW89" s="12"/>
      <c r="JBX89" s="12"/>
      <c r="JBY89" s="12"/>
      <c r="JBZ89" s="12"/>
      <c r="JCA89" s="12"/>
      <c r="JCB89" s="12"/>
      <c r="JCC89" s="12"/>
      <c r="JCD89" s="12"/>
      <c r="JCE89" s="12"/>
      <c r="JCF89" s="12"/>
      <c r="JCG89" s="12"/>
      <c r="JCH89" s="12"/>
      <c r="JCI89" s="12"/>
      <c r="JCJ89" s="12"/>
      <c r="JCK89" s="12"/>
      <c r="JCL89" s="12"/>
      <c r="JCM89" s="12"/>
      <c r="JCN89" s="12"/>
      <c r="JCO89" s="12"/>
      <c r="JCP89" s="12"/>
      <c r="JCQ89" s="12"/>
      <c r="JCR89" s="12"/>
      <c r="JCS89" s="12"/>
      <c r="JCT89" s="12"/>
      <c r="JCU89" s="12"/>
      <c r="JCV89" s="12"/>
      <c r="JCW89" s="12"/>
      <c r="JCX89" s="12"/>
      <c r="JCY89" s="12"/>
      <c r="JCZ89" s="12"/>
      <c r="JDA89" s="12"/>
      <c r="JDB89" s="12"/>
      <c r="JDC89" s="12"/>
      <c r="JDD89" s="12"/>
      <c r="JDE89" s="12"/>
      <c r="JDF89" s="12"/>
      <c r="JDG89" s="12"/>
      <c r="JDH89" s="12"/>
      <c r="JDI89" s="12"/>
      <c r="JDJ89" s="12"/>
      <c r="JDK89" s="12"/>
      <c r="JDL89" s="12"/>
      <c r="JDM89" s="12"/>
      <c r="JDN89" s="12"/>
      <c r="JDO89" s="12"/>
      <c r="JDP89" s="12"/>
      <c r="JDQ89" s="12"/>
      <c r="JDR89" s="12"/>
      <c r="JDS89" s="12"/>
      <c r="JDT89" s="12"/>
      <c r="JDU89" s="12"/>
      <c r="JDV89" s="12"/>
      <c r="JDW89" s="12"/>
      <c r="JDX89" s="12"/>
      <c r="JDY89" s="12"/>
      <c r="JDZ89" s="12"/>
      <c r="JEA89" s="12"/>
      <c r="JEB89" s="12"/>
      <c r="JEC89" s="12"/>
      <c r="JED89" s="12"/>
      <c r="JEE89" s="12"/>
      <c r="JEF89" s="12"/>
      <c r="JEG89" s="12"/>
      <c r="JEH89" s="12"/>
      <c r="JEI89" s="12"/>
      <c r="JEJ89" s="12"/>
      <c r="JEK89" s="12"/>
      <c r="JEL89" s="12"/>
      <c r="JEM89" s="12"/>
      <c r="JEN89" s="12"/>
      <c r="JEO89" s="12"/>
      <c r="JEP89" s="12"/>
      <c r="JEQ89" s="12"/>
      <c r="JER89" s="12"/>
      <c r="JES89" s="12"/>
      <c r="JET89" s="12"/>
      <c r="JEU89" s="12"/>
      <c r="JEV89" s="12"/>
      <c r="JEW89" s="12"/>
      <c r="JEX89" s="12"/>
      <c r="JEY89" s="12"/>
      <c r="JEZ89" s="12"/>
      <c r="JFA89" s="12"/>
      <c r="JFB89" s="12"/>
      <c r="JFC89" s="12"/>
      <c r="JFD89" s="12"/>
      <c r="JFE89" s="12"/>
      <c r="JFF89" s="12"/>
      <c r="JFG89" s="12"/>
      <c r="JFH89" s="12"/>
      <c r="JFI89" s="12"/>
      <c r="JFJ89" s="12"/>
      <c r="JFK89" s="12"/>
      <c r="JFL89" s="12"/>
      <c r="JFM89" s="12"/>
      <c r="JFN89" s="12"/>
      <c r="JFO89" s="12"/>
      <c r="JFP89" s="12"/>
      <c r="JFQ89" s="12"/>
      <c r="JFR89" s="12"/>
      <c r="JFS89" s="12"/>
      <c r="JFT89" s="12"/>
      <c r="JFU89" s="12"/>
      <c r="JFV89" s="12"/>
      <c r="JFW89" s="12"/>
      <c r="JFX89" s="12"/>
      <c r="JFY89" s="12"/>
      <c r="JFZ89" s="12"/>
      <c r="JGA89" s="12"/>
      <c r="JGB89" s="12"/>
      <c r="JGC89" s="12"/>
      <c r="JGD89" s="12"/>
      <c r="JGE89" s="12"/>
      <c r="JGF89" s="12"/>
      <c r="JGG89" s="12"/>
      <c r="JGH89" s="12"/>
      <c r="JGI89" s="12"/>
      <c r="JGJ89" s="12"/>
      <c r="JGK89" s="12"/>
      <c r="JGL89" s="12"/>
      <c r="JGM89" s="12"/>
      <c r="JGN89" s="12"/>
      <c r="JGO89" s="12"/>
      <c r="JGP89" s="12"/>
      <c r="JGQ89" s="12"/>
      <c r="JGR89" s="12"/>
      <c r="JGS89" s="12"/>
      <c r="JGT89" s="12"/>
      <c r="JGU89" s="12"/>
      <c r="JGV89" s="12"/>
      <c r="JGW89" s="12"/>
      <c r="JGX89" s="12"/>
      <c r="JGY89" s="12"/>
      <c r="JGZ89" s="12"/>
      <c r="JHA89" s="12"/>
      <c r="JHB89" s="12"/>
      <c r="JHC89" s="12"/>
      <c r="JHD89" s="12"/>
      <c r="JHE89" s="12"/>
      <c r="JHF89" s="12"/>
      <c r="JHG89" s="12"/>
      <c r="JHH89" s="12"/>
      <c r="JHI89" s="12"/>
      <c r="JHJ89" s="12"/>
      <c r="JHK89" s="12"/>
      <c r="JHL89" s="12"/>
      <c r="JHM89" s="12"/>
      <c r="JHN89" s="12"/>
      <c r="JHO89" s="12"/>
      <c r="JHP89" s="12"/>
      <c r="JHQ89" s="12"/>
      <c r="JHR89" s="12"/>
      <c r="JHS89" s="12"/>
      <c r="JHT89" s="12"/>
      <c r="JHU89" s="12"/>
      <c r="JHV89" s="12"/>
      <c r="JHW89" s="12"/>
      <c r="JHX89" s="12"/>
      <c r="JHY89" s="12"/>
      <c r="JHZ89" s="12"/>
      <c r="JIA89" s="12"/>
      <c r="JIB89" s="12"/>
      <c r="JIC89" s="12"/>
      <c r="JID89" s="12"/>
      <c r="JIE89" s="12"/>
      <c r="JIF89" s="12"/>
      <c r="JIG89" s="12"/>
      <c r="JIH89" s="12"/>
      <c r="JII89" s="12"/>
      <c r="JIJ89" s="12"/>
      <c r="JIK89" s="12"/>
      <c r="JIL89" s="12"/>
      <c r="JIM89" s="12"/>
      <c r="JIN89" s="12"/>
      <c r="JIO89" s="12"/>
      <c r="JIP89" s="12"/>
      <c r="JIQ89" s="12"/>
      <c r="JIR89" s="12"/>
      <c r="JIS89" s="12"/>
      <c r="JIT89" s="12"/>
      <c r="JIU89" s="12"/>
      <c r="JIV89" s="12"/>
      <c r="JIW89" s="12"/>
      <c r="JIX89" s="12"/>
      <c r="JIY89" s="12"/>
      <c r="JIZ89" s="12"/>
      <c r="JJA89" s="12"/>
      <c r="JJB89" s="12"/>
      <c r="JJC89" s="12"/>
      <c r="JJD89" s="12"/>
      <c r="JJE89" s="12"/>
      <c r="JJF89" s="12"/>
      <c r="JJG89" s="12"/>
      <c r="JJH89" s="12"/>
      <c r="JJI89" s="12"/>
      <c r="JJJ89" s="12"/>
      <c r="JJK89" s="12"/>
      <c r="JJL89" s="12"/>
      <c r="JJM89" s="12"/>
      <c r="JJN89" s="12"/>
      <c r="JJO89" s="12"/>
      <c r="JJP89" s="12"/>
      <c r="JJQ89" s="12"/>
      <c r="JJR89" s="12"/>
      <c r="JJS89" s="12"/>
      <c r="JJT89" s="12"/>
      <c r="JJU89" s="12"/>
      <c r="JJV89" s="12"/>
      <c r="JJW89" s="12"/>
      <c r="JJX89" s="12"/>
      <c r="JJY89" s="12"/>
      <c r="JJZ89" s="12"/>
      <c r="JKA89" s="12"/>
      <c r="JKB89" s="12"/>
      <c r="JKC89" s="12"/>
      <c r="JKD89" s="12"/>
      <c r="JKE89" s="12"/>
      <c r="JKF89" s="12"/>
      <c r="JKG89" s="12"/>
      <c r="JKH89" s="12"/>
      <c r="JKI89" s="12"/>
      <c r="JKJ89" s="12"/>
      <c r="JKK89" s="12"/>
      <c r="JKL89" s="12"/>
      <c r="JKM89" s="12"/>
      <c r="JKN89" s="12"/>
      <c r="JKO89" s="12"/>
      <c r="JKP89" s="12"/>
      <c r="JKQ89" s="12"/>
      <c r="JKR89" s="12"/>
      <c r="JKS89" s="12"/>
      <c r="JKT89" s="12"/>
      <c r="JKU89" s="12"/>
      <c r="JKV89" s="12"/>
      <c r="JKW89" s="12"/>
      <c r="JKX89" s="12"/>
      <c r="JKY89" s="12"/>
      <c r="JKZ89" s="12"/>
      <c r="JLA89" s="12"/>
      <c r="JLB89" s="12"/>
      <c r="JLC89" s="12"/>
      <c r="JLD89" s="12"/>
      <c r="JLE89" s="12"/>
      <c r="JLF89" s="12"/>
      <c r="JLG89" s="12"/>
      <c r="JLH89" s="12"/>
      <c r="JLI89" s="12"/>
      <c r="JLJ89" s="12"/>
      <c r="JLK89" s="12"/>
      <c r="JLL89" s="12"/>
      <c r="JLM89" s="12"/>
      <c r="JLN89" s="12"/>
      <c r="JLO89" s="12"/>
      <c r="JLP89" s="12"/>
      <c r="JLQ89" s="12"/>
      <c r="JLR89" s="12"/>
      <c r="JLS89" s="12"/>
      <c r="JLT89" s="12"/>
      <c r="JLU89" s="12"/>
      <c r="JLV89" s="12"/>
      <c r="JLW89" s="12"/>
      <c r="JLX89" s="12"/>
      <c r="JLY89" s="12"/>
      <c r="JLZ89" s="12"/>
      <c r="JMA89" s="12"/>
      <c r="JMB89" s="12"/>
      <c r="JMC89" s="12"/>
      <c r="JMD89" s="12"/>
      <c r="JME89" s="12"/>
      <c r="JMF89" s="12"/>
      <c r="JMG89" s="12"/>
      <c r="JMH89" s="12"/>
      <c r="JMI89" s="12"/>
      <c r="JMJ89" s="12"/>
      <c r="JMK89" s="12"/>
      <c r="JML89" s="12"/>
      <c r="JMM89" s="12"/>
      <c r="JMN89" s="12"/>
      <c r="JMO89" s="12"/>
      <c r="JMP89" s="12"/>
      <c r="JMQ89" s="12"/>
      <c r="JMR89" s="12"/>
      <c r="JMS89" s="12"/>
      <c r="JMT89" s="12"/>
      <c r="JMU89" s="12"/>
      <c r="JMV89" s="12"/>
      <c r="JMW89" s="12"/>
      <c r="JMX89" s="12"/>
      <c r="JMY89" s="12"/>
      <c r="JMZ89" s="12"/>
      <c r="JNA89" s="12"/>
      <c r="JNB89" s="12"/>
      <c r="JNC89" s="12"/>
      <c r="JND89" s="12"/>
      <c r="JNE89" s="12"/>
      <c r="JNF89" s="12"/>
      <c r="JNG89" s="12"/>
      <c r="JNH89" s="12"/>
      <c r="JNI89" s="12"/>
      <c r="JNJ89" s="12"/>
      <c r="JNK89" s="12"/>
      <c r="JNL89" s="12"/>
      <c r="JNM89" s="12"/>
      <c r="JNN89" s="12"/>
      <c r="JNO89" s="12"/>
      <c r="JNP89" s="12"/>
      <c r="JNQ89" s="12"/>
      <c r="JNR89" s="12"/>
      <c r="JNS89" s="12"/>
      <c r="JNT89" s="12"/>
      <c r="JNU89" s="12"/>
      <c r="JNV89" s="12"/>
      <c r="JNW89" s="12"/>
      <c r="JNX89" s="12"/>
      <c r="JNY89" s="12"/>
      <c r="JNZ89" s="12"/>
      <c r="JOA89" s="12"/>
      <c r="JOB89" s="12"/>
      <c r="JOC89" s="12"/>
      <c r="JOD89" s="12"/>
      <c r="JOE89" s="12"/>
      <c r="JOF89" s="12"/>
      <c r="JOG89" s="12"/>
      <c r="JOH89" s="12"/>
      <c r="JOI89" s="12"/>
      <c r="JOJ89" s="12"/>
      <c r="JOK89" s="12"/>
      <c r="JOL89" s="12"/>
      <c r="JOM89" s="12"/>
      <c r="JON89" s="12"/>
      <c r="JOO89" s="12"/>
      <c r="JOP89" s="12"/>
      <c r="JOQ89" s="12"/>
      <c r="JOR89" s="12"/>
      <c r="JOS89" s="12"/>
      <c r="JOT89" s="12"/>
      <c r="JOU89" s="12"/>
      <c r="JOV89" s="12"/>
      <c r="JOW89" s="12"/>
      <c r="JOX89" s="12"/>
      <c r="JOY89" s="12"/>
      <c r="JOZ89" s="12"/>
      <c r="JPA89" s="12"/>
      <c r="JPB89" s="12"/>
      <c r="JPC89" s="12"/>
      <c r="JPD89" s="12"/>
      <c r="JPE89" s="12"/>
      <c r="JPF89" s="12"/>
      <c r="JPG89" s="12"/>
      <c r="JPH89" s="12"/>
      <c r="JPI89" s="12"/>
      <c r="JPJ89" s="12"/>
      <c r="JPK89" s="12"/>
      <c r="JPL89" s="12"/>
      <c r="JPM89" s="12"/>
      <c r="JPN89" s="12"/>
      <c r="JPO89" s="12"/>
      <c r="JPP89" s="12"/>
      <c r="JPQ89" s="12"/>
      <c r="JPR89" s="12"/>
      <c r="JPS89" s="12"/>
      <c r="JPT89" s="12"/>
      <c r="JPU89" s="12"/>
      <c r="JPV89" s="12"/>
      <c r="JPW89" s="12"/>
      <c r="JPX89" s="12"/>
      <c r="JPY89" s="12"/>
      <c r="JPZ89" s="12"/>
      <c r="JQA89" s="12"/>
      <c r="JQB89" s="12"/>
      <c r="JQC89" s="12"/>
      <c r="JQD89" s="12"/>
      <c r="JQE89" s="12"/>
      <c r="JQF89" s="12"/>
      <c r="JQG89" s="12"/>
      <c r="JQH89" s="12"/>
      <c r="JQI89" s="12"/>
      <c r="JQJ89" s="12"/>
      <c r="JQK89" s="12"/>
      <c r="JQL89" s="12"/>
      <c r="JQM89" s="12"/>
      <c r="JQN89" s="12"/>
      <c r="JQO89" s="12"/>
      <c r="JQP89" s="12"/>
      <c r="JQQ89" s="12"/>
      <c r="JQR89" s="12"/>
      <c r="JQS89" s="12"/>
      <c r="JQT89" s="12"/>
      <c r="JQU89" s="12"/>
      <c r="JQV89" s="12"/>
      <c r="JQW89" s="12"/>
      <c r="JQX89" s="12"/>
      <c r="JQY89" s="12"/>
      <c r="JQZ89" s="12"/>
      <c r="JRA89" s="12"/>
      <c r="JRB89" s="12"/>
      <c r="JRC89" s="12"/>
      <c r="JRD89" s="12"/>
      <c r="JRE89" s="12"/>
      <c r="JRF89" s="12"/>
      <c r="JRG89" s="12"/>
      <c r="JRH89" s="12"/>
      <c r="JRI89" s="12"/>
      <c r="JRJ89" s="12"/>
      <c r="JRK89" s="12"/>
      <c r="JRL89" s="12"/>
      <c r="JRM89" s="12"/>
      <c r="JRN89" s="12"/>
      <c r="JRO89" s="12"/>
      <c r="JRP89" s="12"/>
      <c r="JRQ89" s="12"/>
      <c r="JRR89" s="12"/>
      <c r="JRS89" s="12"/>
      <c r="JRT89" s="12"/>
      <c r="JRU89" s="12"/>
      <c r="JRV89" s="12"/>
      <c r="JRW89" s="12"/>
      <c r="JRX89" s="12"/>
      <c r="JRY89" s="12"/>
      <c r="JRZ89" s="12"/>
      <c r="JSA89" s="12"/>
      <c r="JSB89" s="12"/>
      <c r="JSC89" s="12"/>
      <c r="JSD89" s="12"/>
      <c r="JSE89" s="12"/>
      <c r="JSF89" s="12"/>
      <c r="JSG89" s="12"/>
      <c r="JSH89" s="12"/>
      <c r="JSI89" s="12"/>
      <c r="JSJ89" s="12"/>
      <c r="JSK89" s="12"/>
      <c r="JSL89" s="12"/>
      <c r="JSM89" s="12"/>
      <c r="JSN89" s="12"/>
      <c r="JSO89" s="12"/>
      <c r="JSP89" s="12"/>
      <c r="JSQ89" s="12"/>
      <c r="JSR89" s="12"/>
      <c r="JSS89" s="12"/>
      <c r="JST89" s="12"/>
      <c r="JSU89" s="12"/>
      <c r="JSV89" s="12"/>
      <c r="JSW89" s="12"/>
      <c r="JSX89" s="12"/>
      <c r="JSY89" s="12"/>
      <c r="JSZ89" s="12"/>
      <c r="JTA89" s="12"/>
      <c r="JTB89" s="12"/>
      <c r="JTC89" s="12"/>
      <c r="JTD89" s="12"/>
      <c r="JTE89" s="12"/>
      <c r="JTF89" s="12"/>
      <c r="JTG89" s="12"/>
      <c r="JTH89" s="12"/>
      <c r="JTI89" s="12"/>
      <c r="JTJ89" s="12"/>
      <c r="JTK89" s="12"/>
      <c r="JTL89" s="12"/>
      <c r="JTM89" s="12"/>
      <c r="JTN89" s="12"/>
      <c r="JTO89" s="12"/>
      <c r="JTP89" s="12"/>
      <c r="JTQ89" s="12"/>
      <c r="JTR89" s="12"/>
      <c r="JTS89" s="12"/>
      <c r="JTT89" s="12"/>
      <c r="JTU89" s="12"/>
      <c r="JTV89" s="12"/>
      <c r="JTW89" s="12"/>
      <c r="JTX89" s="12"/>
      <c r="JTY89" s="12"/>
      <c r="JTZ89" s="12"/>
      <c r="JUA89" s="12"/>
      <c r="JUB89" s="12"/>
      <c r="JUC89" s="12"/>
      <c r="JUD89" s="12"/>
      <c r="JUE89" s="12"/>
      <c r="JUF89" s="12"/>
      <c r="JUG89" s="12"/>
      <c r="JUH89" s="12"/>
      <c r="JUI89" s="12"/>
      <c r="JUJ89" s="12"/>
      <c r="JUK89" s="12"/>
      <c r="JUL89" s="12"/>
      <c r="JUM89" s="12"/>
      <c r="JUN89" s="12"/>
      <c r="JUO89" s="12"/>
      <c r="JUP89" s="12"/>
      <c r="JUQ89" s="12"/>
      <c r="JUR89" s="12"/>
      <c r="JUS89" s="12"/>
      <c r="JUT89" s="12"/>
      <c r="JUU89" s="12"/>
      <c r="JUV89" s="12"/>
      <c r="JUW89" s="12"/>
      <c r="JUX89" s="12"/>
      <c r="JUY89" s="12"/>
      <c r="JUZ89" s="12"/>
      <c r="JVA89" s="12"/>
      <c r="JVB89" s="12"/>
      <c r="JVC89" s="12"/>
      <c r="JVD89" s="12"/>
      <c r="JVE89" s="12"/>
      <c r="JVF89" s="12"/>
      <c r="JVG89" s="12"/>
      <c r="JVH89" s="12"/>
      <c r="JVI89" s="12"/>
      <c r="JVJ89" s="12"/>
      <c r="JVK89" s="12"/>
      <c r="JVL89" s="12"/>
      <c r="JVM89" s="12"/>
      <c r="JVN89" s="12"/>
      <c r="JVO89" s="12"/>
      <c r="JVP89" s="12"/>
      <c r="JVQ89" s="12"/>
      <c r="JVR89" s="12"/>
      <c r="JVS89" s="12"/>
      <c r="JVT89" s="12"/>
      <c r="JVU89" s="12"/>
      <c r="JVV89" s="12"/>
      <c r="JVW89" s="12"/>
      <c r="JVX89" s="12"/>
      <c r="JVY89" s="12"/>
      <c r="JVZ89" s="12"/>
      <c r="JWA89" s="12"/>
      <c r="JWB89" s="12"/>
      <c r="JWC89" s="12"/>
      <c r="JWD89" s="12"/>
      <c r="JWE89" s="12"/>
      <c r="JWF89" s="12"/>
      <c r="JWG89" s="12"/>
      <c r="JWH89" s="12"/>
      <c r="JWI89" s="12"/>
      <c r="JWJ89" s="12"/>
      <c r="JWK89" s="12"/>
      <c r="JWL89" s="12"/>
      <c r="JWM89" s="12"/>
      <c r="JWN89" s="12"/>
      <c r="JWO89" s="12"/>
      <c r="JWP89" s="12"/>
      <c r="JWQ89" s="12"/>
      <c r="JWR89" s="12"/>
      <c r="JWS89" s="12"/>
      <c r="JWT89" s="12"/>
      <c r="JWU89" s="12"/>
      <c r="JWV89" s="12"/>
      <c r="JWW89" s="12"/>
      <c r="JWX89" s="12"/>
      <c r="JWY89" s="12"/>
      <c r="JWZ89" s="12"/>
      <c r="JXA89" s="12"/>
      <c r="JXB89" s="12"/>
      <c r="JXC89" s="12"/>
      <c r="JXD89" s="12"/>
      <c r="JXE89" s="12"/>
      <c r="JXF89" s="12"/>
      <c r="JXG89" s="12"/>
      <c r="JXH89" s="12"/>
      <c r="JXI89" s="12"/>
      <c r="JXJ89" s="12"/>
      <c r="JXK89" s="12"/>
      <c r="JXL89" s="12"/>
      <c r="JXM89" s="12"/>
      <c r="JXN89" s="12"/>
      <c r="JXO89" s="12"/>
      <c r="JXP89" s="12"/>
      <c r="JXQ89" s="12"/>
      <c r="JXR89" s="12"/>
      <c r="JXS89" s="12"/>
      <c r="JXT89" s="12"/>
      <c r="JXU89" s="12"/>
      <c r="JXV89" s="12"/>
      <c r="JXW89" s="12"/>
      <c r="JXX89" s="12"/>
      <c r="JXY89" s="12"/>
      <c r="JXZ89" s="12"/>
      <c r="JYA89" s="12"/>
      <c r="JYB89" s="12"/>
      <c r="JYC89" s="12"/>
      <c r="JYD89" s="12"/>
      <c r="JYE89" s="12"/>
      <c r="JYF89" s="12"/>
      <c r="JYG89" s="12"/>
      <c r="JYH89" s="12"/>
      <c r="JYI89" s="12"/>
      <c r="JYJ89" s="12"/>
      <c r="JYK89" s="12"/>
      <c r="JYL89" s="12"/>
      <c r="JYM89" s="12"/>
      <c r="JYN89" s="12"/>
      <c r="JYO89" s="12"/>
      <c r="JYP89" s="12"/>
      <c r="JYQ89" s="12"/>
      <c r="JYR89" s="12"/>
      <c r="JYS89" s="12"/>
      <c r="JYT89" s="12"/>
      <c r="JYU89" s="12"/>
      <c r="JYV89" s="12"/>
      <c r="JYW89" s="12"/>
      <c r="JYX89" s="12"/>
      <c r="JYY89" s="12"/>
      <c r="JYZ89" s="12"/>
      <c r="JZA89" s="12"/>
      <c r="JZB89" s="12"/>
      <c r="JZC89" s="12"/>
      <c r="JZD89" s="12"/>
      <c r="JZE89" s="12"/>
      <c r="JZF89" s="12"/>
      <c r="JZG89" s="12"/>
      <c r="JZH89" s="12"/>
      <c r="JZI89" s="12"/>
      <c r="JZJ89" s="12"/>
      <c r="JZK89" s="12"/>
      <c r="JZL89" s="12"/>
      <c r="JZM89" s="12"/>
      <c r="JZN89" s="12"/>
      <c r="JZO89" s="12"/>
      <c r="JZP89" s="12"/>
      <c r="JZQ89" s="12"/>
      <c r="JZR89" s="12"/>
      <c r="JZS89" s="12"/>
      <c r="JZT89" s="12"/>
      <c r="JZU89" s="12"/>
      <c r="JZV89" s="12"/>
      <c r="JZW89" s="12"/>
      <c r="JZX89" s="12"/>
      <c r="JZY89" s="12"/>
      <c r="JZZ89" s="12"/>
      <c r="KAA89" s="12"/>
      <c r="KAB89" s="12"/>
      <c r="KAC89" s="12"/>
      <c r="KAD89" s="12"/>
      <c r="KAE89" s="12"/>
      <c r="KAF89" s="12"/>
      <c r="KAG89" s="12"/>
      <c r="KAH89" s="12"/>
      <c r="KAI89" s="12"/>
      <c r="KAJ89" s="12"/>
      <c r="KAK89" s="12"/>
      <c r="KAL89" s="12"/>
      <c r="KAM89" s="12"/>
      <c r="KAN89" s="12"/>
      <c r="KAO89" s="12"/>
      <c r="KAP89" s="12"/>
      <c r="KAQ89" s="12"/>
      <c r="KAR89" s="12"/>
      <c r="KAS89" s="12"/>
      <c r="KAT89" s="12"/>
      <c r="KAU89" s="12"/>
      <c r="KAV89" s="12"/>
      <c r="KAW89" s="12"/>
      <c r="KAX89" s="12"/>
      <c r="KAY89" s="12"/>
      <c r="KAZ89" s="12"/>
      <c r="KBA89" s="12"/>
      <c r="KBB89" s="12"/>
      <c r="KBC89" s="12"/>
      <c r="KBD89" s="12"/>
      <c r="KBE89" s="12"/>
      <c r="KBF89" s="12"/>
      <c r="KBG89" s="12"/>
      <c r="KBH89" s="12"/>
      <c r="KBI89" s="12"/>
      <c r="KBJ89" s="12"/>
      <c r="KBK89" s="12"/>
      <c r="KBL89" s="12"/>
      <c r="KBM89" s="12"/>
      <c r="KBN89" s="12"/>
      <c r="KBO89" s="12"/>
      <c r="KBP89" s="12"/>
      <c r="KBQ89" s="12"/>
      <c r="KBR89" s="12"/>
      <c r="KBS89" s="12"/>
      <c r="KBT89" s="12"/>
      <c r="KBU89" s="12"/>
      <c r="KBV89" s="12"/>
      <c r="KBW89" s="12"/>
      <c r="KBX89" s="12"/>
      <c r="KBY89" s="12"/>
      <c r="KBZ89" s="12"/>
      <c r="KCA89" s="12"/>
      <c r="KCB89" s="12"/>
      <c r="KCC89" s="12"/>
      <c r="KCD89" s="12"/>
      <c r="KCE89" s="12"/>
      <c r="KCF89" s="12"/>
      <c r="KCG89" s="12"/>
      <c r="KCH89" s="12"/>
      <c r="KCI89" s="12"/>
      <c r="KCJ89" s="12"/>
      <c r="KCK89" s="12"/>
      <c r="KCL89" s="12"/>
      <c r="KCM89" s="12"/>
      <c r="KCN89" s="12"/>
      <c r="KCO89" s="12"/>
      <c r="KCP89" s="12"/>
      <c r="KCQ89" s="12"/>
      <c r="KCR89" s="12"/>
      <c r="KCS89" s="12"/>
      <c r="KCT89" s="12"/>
      <c r="KCU89" s="12"/>
      <c r="KCV89" s="12"/>
      <c r="KCW89" s="12"/>
      <c r="KCX89" s="12"/>
      <c r="KCY89" s="12"/>
      <c r="KCZ89" s="12"/>
      <c r="KDA89" s="12"/>
      <c r="KDB89" s="12"/>
      <c r="KDC89" s="12"/>
      <c r="KDD89" s="12"/>
      <c r="KDE89" s="12"/>
      <c r="KDF89" s="12"/>
      <c r="KDG89" s="12"/>
      <c r="KDH89" s="12"/>
      <c r="KDI89" s="12"/>
      <c r="KDJ89" s="12"/>
      <c r="KDK89" s="12"/>
      <c r="KDL89" s="12"/>
      <c r="KDM89" s="12"/>
      <c r="KDN89" s="12"/>
      <c r="KDO89" s="12"/>
      <c r="KDP89" s="12"/>
      <c r="KDQ89" s="12"/>
      <c r="KDR89" s="12"/>
      <c r="KDS89" s="12"/>
      <c r="KDT89" s="12"/>
      <c r="KDU89" s="12"/>
      <c r="KDV89" s="12"/>
      <c r="KDW89" s="12"/>
      <c r="KDX89" s="12"/>
      <c r="KDY89" s="12"/>
      <c r="KDZ89" s="12"/>
      <c r="KEA89" s="12"/>
      <c r="KEB89" s="12"/>
      <c r="KEC89" s="12"/>
      <c r="KED89" s="12"/>
      <c r="KEE89" s="12"/>
      <c r="KEF89" s="12"/>
      <c r="KEG89" s="12"/>
      <c r="KEH89" s="12"/>
      <c r="KEI89" s="12"/>
      <c r="KEJ89" s="12"/>
      <c r="KEK89" s="12"/>
      <c r="KEL89" s="12"/>
      <c r="KEM89" s="12"/>
      <c r="KEN89" s="12"/>
      <c r="KEO89" s="12"/>
      <c r="KEP89" s="12"/>
      <c r="KEQ89" s="12"/>
      <c r="KER89" s="12"/>
      <c r="KES89" s="12"/>
      <c r="KET89" s="12"/>
      <c r="KEU89" s="12"/>
      <c r="KEV89" s="12"/>
      <c r="KEW89" s="12"/>
      <c r="KEX89" s="12"/>
      <c r="KEY89" s="12"/>
      <c r="KEZ89" s="12"/>
      <c r="KFA89" s="12"/>
      <c r="KFB89" s="12"/>
      <c r="KFC89" s="12"/>
      <c r="KFD89" s="12"/>
      <c r="KFE89" s="12"/>
      <c r="KFF89" s="12"/>
      <c r="KFG89" s="12"/>
      <c r="KFH89" s="12"/>
      <c r="KFI89" s="12"/>
      <c r="KFJ89" s="12"/>
      <c r="KFK89" s="12"/>
      <c r="KFL89" s="12"/>
      <c r="KFM89" s="12"/>
      <c r="KFN89" s="12"/>
      <c r="KFO89" s="12"/>
      <c r="KFP89" s="12"/>
      <c r="KFQ89" s="12"/>
      <c r="KFR89" s="12"/>
      <c r="KFS89" s="12"/>
      <c r="KFT89" s="12"/>
      <c r="KFU89" s="12"/>
      <c r="KFV89" s="12"/>
      <c r="KFW89" s="12"/>
      <c r="KFX89" s="12"/>
      <c r="KFY89" s="12"/>
      <c r="KFZ89" s="12"/>
      <c r="KGA89" s="12"/>
      <c r="KGB89" s="12"/>
      <c r="KGC89" s="12"/>
      <c r="KGD89" s="12"/>
      <c r="KGE89" s="12"/>
      <c r="KGF89" s="12"/>
      <c r="KGG89" s="12"/>
      <c r="KGH89" s="12"/>
      <c r="KGI89" s="12"/>
      <c r="KGJ89" s="12"/>
      <c r="KGK89" s="12"/>
      <c r="KGL89" s="12"/>
      <c r="KGM89" s="12"/>
      <c r="KGN89" s="12"/>
      <c r="KGO89" s="12"/>
      <c r="KGP89" s="12"/>
      <c r="KGQ89" s="12"/>
      <c r="KGR89" s="12"/>
      <c r="KGS89" s="12"/>
      <c r="KGT89" s="12"/>
      <c r="KGU89" s="12"/>
      <c r="KGV89" s="12"/>
      <c r="KGW89" s="12"/>
      <c r="KGX89" s="12"/>
      <c r="KGY89" s="12"/>
      <c r="KGZ89" s="12"/>
      <c r="KHA89" s="12"/>
      <c r="KHB89" s="12"/>
      <c r="KHC89" s="12"/>
      <c r="KHD89" s="12"/>
      <c r="KHE89" s="12"/>
      <c r="KHF89" s="12"/>
      <c r="KHG89" s="12"/>
      <c r="KHH89" s="12"/>
      <c r="KHI89" s="12"/>
      <c r="KHJ89" s="12"/>
      <c r="KHK89" s="12"/>
      <c r="KHL89" s="12"/>
      <c r="KHM89" s="12"/>
      <c r="KHN89" s="12"/>
      <c r="KHO89" s="12"/>
      <c r="KHP89" s="12"/>
      <c r="KHQ89" s="12"/>
      <c r="KHR89" s="12"/>
      <c r="KHS89" s="12"/>
      <c r="KHT89" s="12"/>
      <c r="KHU89" s="12"/>
      <c r="KHV89" s="12"/>
      <c r="KHW89" s="12"/>
      <c r="KHX89" s="12"/>
      <c r="KHY89" s="12"/>
      <c r="KHZ89" s="12"/>
      <c r="KIA89" s="12"/>
      <c r="KIB89" s="12"/>
      <c r="KIC89" s="12"/>
      <c r="KID89" s="12"/>
      <c r="KIE89" s="12"/>
      <c r="KIF89" s="12"/>
      <c r="KIG89" s="12"/>
      <c r="KIH89" s="12"/>
      <c r="KII89" s="12"/>
      <c r="KIJ89" s="12"/>
      <c r="KIK89" s="12"/>
      <c r="KIL89" s="12"/>
      <c r="KIM89" s="12"/>
      <c r="KIN89" s="12"/>
      <c r="KIO89" s="12"/>
      <c r="KIP89" s="12"/>
      <c r="KIQ89" s="12"/>
      <c r="KIR89" s="12"/>
      <c r="KIS89" s="12"/>
      <c r="KIT89" s="12"/>
      <c r="KIU89" s="12"/>
      <c r="KIV89" s="12"/>
      <c r="KIW89" s="12"/>
      <c r="KIX89" s="12"/>
      <c r="KIY89" s="12"/>
      <c r="KIZ89" s="12"/>
      <c r="KJA89" s="12"/>
      <c r="KJB89" s="12"/>
      <c r="KJC89" s="12"/>
      <c r="KJD89" s="12"/>
      <c r="KJE89" s="12"/>
      <c r="KJF89" s="12"/>
      <c r="KJG89" s="12"/>
      <c r="KJH89" s="12"/>
      <c r="KJI89" s="12"/>
      <c r="KJJ89" s="12"/>
      <c r="KJK89" s="12"/>
      <c r="KJL89" s="12"/>
      <c r="KJM89" s="12"/>
      <c r="KJN89" s="12"/>
      <c r="KJO89" s="12"/>
      <c r="KJP89" s="12"/>
      <c r="KJQ89" s="12"/>
      <c r="KJR89" s="12"/>
      <c r="KJS89" s="12"/>
      <c r="KJT89" s="12"/>
      <c r="KJU89" s="12"/>
      <c r="KJV89" s="12"/>
      <c r="KJW89" s="12"/>
      <c r="KJX89" s="12"/>
      <c r="KJY89" s="12"/>
      <c r="KJZ89" s="12"/>
      <c r="KKA89" s="12"/>
      <c r="KKB89" s="12"/>
      <c r="KKC89" s="12"/>
      <c r="KKD89" s="12"/>
      <c r="KKE89" s="12"/>
      <c r="KKF89" s="12"/>
      <c r="KKG89" s="12"/>
      <c r="KKH89" s="12"/>
      <c r="KKI89" s="12"/>
      <c r="KKJ89" s="12"/>
      <c r="KKK89" s="12"/>
      <c r="KKL89" s="12"/>
      <c r="KKM89" s="12"/>
      <c r="KKN89" s="12"/>
      <c r="KKO89" s="12"/>
      <c r="KKP89" s="12"/>
      <c r="KKQ89" s="12"/>
      <c r="KKR89" s="12"/>
      <c r="KKS89" s="12"/>
      <c r="KKT89" s="12"/>
      <c r="KKU89" s="12"/>
      <c r="KKV89" s="12"/>
      <c r="KKW89" s="12"/>
      <c r="KKX89" s="12"/>
      <c r="KKY89" s="12"/>
      <c r="KKZ89" s="12"/>
      <c r="KLA89" s="12"/>
      <c r="KLB89" s="12"/>
      <c r="KLC89" s="12"/>
      <c r="KLD89" s="12"/>
      <c r="KLE89" s="12"/>
      <c r="KLF89" s="12"/>
      <c r="KLG89" s="12"/>
      <c r="KLH89" s="12"/>
      <c r="KLI89" s="12"/>
      <c r="KLJ89" s="12"/>
      <c r="KLK89" s="12"/>
      <c r="KLL89" s="12"/>
      <c r="KLM89" s="12"/>
      <c r="KLN89" s="12"/>
      <c r="KLO89" s="12"/>
      <c r="KLP89" s="12"/>
      <c r="KLQ89" s="12"/>
      <c r="KLR89" s="12"/>
      <c r="KLS89" s="12"/>
      <c r="KLT89" s="12"/>
      <c r="KLU89" s="12"/>
      <c r="KLV89" s="12"/>
      <c r="KLW89" s="12"/>
      <c r="KLX89" s="12"/>
      <c r="KLY89" s="12"/>
      <c r="KLZ89" s="12"/>
      <c r="KMA89" s="12"/>
      <c r="KMB89" s="12"/>
      <c r="KMC89" s="12"/>
      <c r="KMD89" s="12"/>
      <c r="KME89" s="12"/>
      <c r="KMF89" s="12"/>
      <c r="KMG89" s="12"/>
      <c r="KMH89" s="12"/>
      <c r="KMI89" s="12"/>
      <c r="KMJ89" s="12"/>
      <c r="KMK89" s="12"/>
      <c r="KML89" s="12"/>
      <c r="KMM89" s="12"/>
      <c r="KMN89" s="12"/>
      <c r="KMO89" s="12"/>
      <c r="KMP89" s="12"/>
      <c r="KMQ89" s="12"/>
      <c r="KMR89" s="12"/>
      <c r="KMS89" s="12"/>
      <c r="KMT89" s="12"/>
      <c r="KMU89" s="12"/>
      <c r="KMV89" s="12"/>
      <c r="KMW89" s="12"/>
      <c r="KMX89" s="12"/>
      <c r="KMY89" s="12"/>
      <c r="KMZ89" s="12"/>
      <c r="KNA89" s="12"/>
      <c r="KNB89" s="12"/>
      <c r="KNC89" s="12"/>
      <c r="KND89" s="12"/>
      <c r="KNE89" s="12"/>
      <c r="KNF89" s="12"/>
      <c r="KNG89" s="12"/>
      <c r="KNH89" s="12"/>
      <c r="KNI89" s="12"/>
      <c r="KNJ89" s="12"/>
      <c r="KNK89" s="12"/>
      <c r="KNL89" s="12"/>
      <c r="KNM89" s="12"/>
      <c r="KNN89" s="12"/>
      <c r="KNO89" s="12"/>
      <c r="KNP89" s="12"/>
      <c r="KNQ89" s="12"/>
      <c r="KNR89" s="12"/>
      <c r="KNS89" s="12"/>
      <c r="KNT89" s="12"/>
      <c r="KNU89" s="12"/>
      <c r="KNV89" s="12"/>
      <c r="KNW89" s="12"/>
      <c r="KNX89" s="12"/>
      <c r="KNY89" s="12"/>
      <c r="KNZ89" s="12"/>
      <c r="KOA89" s="12"/>
      <c r="KOB89" s="12"/>
      <c r="KOC89" s="12"/>
      <c r="KOD89" s="12"/>
      <c r="KOE89" s="12"/>
      <c r="KOF89" s="12"/>
      <c r="KOG89" s="12"/>
      <c r="KOH89" s="12"/>
      <c r="KOI89" s="12"/>
      <c r="KOJ89" s="12"/>
      <c r="KOK89" s="12"/>
      <c r="KOL89" s="12"/>
      <c r="KOM89" s="12"/>
      <c r="KON89" s="12"/>
      <c r="KOO89" s="12"/>
      <c r="KOP89" s="12"/>
      <c r="KOQ89" s="12"/>
      <c r="KOR89" s="12"/>
      <c r="KOS89" s="12"/>
      <c r="KOT89" s="12"/>
      <c r="KOU89" s="12"/>
      <c r="KOV89" s="12"/>
      <c r="KOW89" s="12"/>
      <c r="KOX89" s="12"/>
      <c r="KOY89" s="12"/>
      <c r="KOZ89" s="12"/>
      <c r="KPA89" s="12"/>
      <c r="KPB89" s="12"/>
      <c r="KPC89" s="12"/>
      <c r="KPD89" s="12"/>
      <c r="KPE89" s="12"/>
      <c r="KPF89" s="12"/>
      <c r="KPG89" s="12"/>
      <c r="KPH89" s="12"/>
      <c r="KPI89" s="12"/>
      <c r="KPJ89" s="12"/>
      <c r="KPK89" s="12"/>
      <c r="KPL89" s="12"/>
      <c r="KPM89" s="12"/>
      <c r="KPN89" s="12"/>
      <c r="KPO89" s="12"/>
      <c r="KPP89" s="12"/>
      <c r="KPQ89" s="12"/>
      <c r="KPR89" s="12"/>
      <c r="KPS89" s="12"/>
      <c r="KPT89" s="12"/>
      <c r="KPU89" s="12"/>
      <c r="KPV89" s="12"/>
      <c r="KPW89" s="12"/>
      <c r="KPX89" s="12"/>
      <c r="KPY89" s="12"/>
      <c r="KPZ89" s="12"/>
      <c r="KQA89" s="12"/>
      <c r="KQB89" s="12"/>
      <c r="KQC89" s="12"/>
      <c r="KQD89" s="12"/>
      <c r="KQE89" s="12"/>
      <c r="KQF89" s="12"/>
      <c r="KQG89" s="12"/>
      <c r="KQH89" s="12"/>
      <c r="KQI89" s="12"/>
      <c r="KQJ89" s="12"/>
      <c r="KQK89" s="12"/>
      <c r="KQL89" s="12"/>
      <c r="KQM89" s="12"/>
      <c r="KQN89" s="12"/>
      <c r="KQO89" s="12"/>
      <c r="KQP89" s="12"/>
      <c r="KQQ89" s="12"/>
      <c r="KQR89" s="12"/>
      <c r="KQS89" s="12"/>
      <c r="KQT89" s="12"/>
      <c r="KQU89" s="12"/>
      <c r="KQV89" s="12"/>
      <c r="KQW89" s="12"/>
      <c r="KQX89" s="12"/>
      <c r="KQY89" s="12"/>
      <c r="KQZ89" s="12"/>
      <c r="KRA89" s="12"/>
      <c r="KRB89" s="12"/>
      <c r="KRC89" s="12"/>
      <c r="KRD89" s="12"/>
      <c r="KRE89" s="12"/>
      <c r="KRF89" s="12"/>
      <c r="KRG89" s="12"/>
      <c r="KRH89" s="12"/>
      <c r="KRI89" s="12"/>
      <c r="KRJ89" s="12"/>
      <c r="KRK89" s="12"/>
      <c r="KRL89" s="12"/>
      <c r="KRM89" s="12"/>
      <c r="KRN89" s="12"/>
      <c r="KRO89" s="12"/>
      <c r="KRP89" s="12"/>
      <c r="KRQ89" s="12"/>
      <c r="KRR89" s="12"/>
      <c r="KRS89" s="12"/>
      <c r="KRT89" s="12"/>
      <c r="KRU89" s="12"/>
      <c r="KRV89" s="12"/>
      <c r="KRW89" s="12"/>
      <c r="KRX89" s="12"/>
      <c r="KRY89" s="12"/>
      <c r="KRZ89" s="12"/>
      <c r="KSA89" s="12"/>
      <c r="KSB89" s="12"/>
      <c r="KSC89" s="12"/>
      <c r="KSD89" s="12"/>
      <c r="KSE89" s="12"/>
      <c r="KSF89" s="12"/>
      <c r="KSG89" s="12"/>
      <c r="KSH89" s="12"/>
      <c r="KSI89" s="12"/>
      <c r="KSJ89" s="12"/>
      <c r="KSK89" s="12"/>
      <c r="KSL89" s="12"/>
      <c r="KSM89" s="12"/>
      <c r="KSN89" s="12"/>
      <c r="KSO89" s="12"/>
      <c r="KSP89" s="12"/>
      <c r="KSQ89" s="12"/>
      <c r="KSR89" s="12"/>
      <c r="KSS89" s="12"/>
      <c r="KST89" s="12"/>
      <c r="KSU89" s="12"/>
      <c r="KSV89" s="12"/>
      <c r="KSW89" s="12"/>
      <c r="KSX89" s="12"/>
      <c r="KSY89" s="12"/>
      <c r="KSZ89" s="12"/>
      <c r="KTA89" s="12"/>
      <c r="KTB89" s="12"/>
      <c r="KTC89" s="12"/>
      <c r="KTD89" s="12"/>
      <c r="KTE89" s="12"/>
      <c r="KTF89" s="12"/>
      <c r="KTG89" s="12"/>
      <c r="KTH89" s="12"/>
      <c r="KTI89" s="12"/>
      <c r="KTJ89" s="12"/>
      <c r="KTK89" s="12"/>
      <c r="KTL89" s="12"/>
      <c r="KTM89" s="12"/>
      <c r="KTN89" s="12"/>
      <c r="KTO89" s="12"/>
      <c r="KTP89" s="12"/>
      <c r="KTQ89" s="12"/>
      <c r="KTR89" s="12"/>
      <c r="KTS89" s="12"/>
      <c r="KTT89" s="12"/>
      <c r="KTU89" s="12"/>
      <c r="KTV89" s="12"/>
      <c r="KTW89" s="12"/>
      <c r="KTX89" s="12"/>
      <c r="KTY89" s="12"/>
      <c r="KTZ89" s="12"/>
      <c r="KUA89" s="12"/>
      <c r="KUB89" s="12"/>
      <c r="KUC89" s="12"/>
      <c r="KUD89" s="12"/>
      <c r="KUE89" s="12"/>
      <c r="KUF89" s="12"/>
      <c r="KUG89" s="12"/>
      <c r="KUH89" s="12"/>
      <c r="KUI89" s="12"/>
      <c r="KUJ89" s="12"/>
      <c r="KUK89" s="12"/>
      <c r="KUL89" s="12"/>
      <c r="KUM89" s="12"/>
      <c r="KUN89" s="12"/>
      <c r="KUO89" s="12"/>
      <c r="KUP89" s="12"/>
      <c r="KUQ89" s="12"/>
      <c r="KUR89" s="12"/>
      <c r="KUS89" s="12"/>
      <c r="KUT89" s="12"/>
      <c r="KUU89" s="12"/>
      <c r="KUV89" s="12"/>
      <c r="KUW89" s="12"/>
      <c r="KUX89" s="12"/>
      <c r="KUY89" s="12"/>
      <c r="KUZ89" s="12"/>
      <c r="KVA89" s="12"/>
      <c r="KVB89" s="12"/>
      <c r="KVC89" s="12"/>
      <c r="KVD89" s="12"/>
      <c r="KVE89" s="12"/>
      <c r="KVF89" s="12"/>
      <c r="KVG89" s="12"/>
      <c r="KVH89" s="12"/>
      <c r="KVI89" s="12"/>
      <c r="KVJ89" s="12"/>
      <c r="KVK89" s="12"/>
      <c r="KVL89" s="12"/>
      <c r="KVM89" s="12"/>
      <c r="KVN89" s="12"/>
      <c r="KVO89" s="12"/>
      <c r="KVP89" s="12"/>
      <c r="KVQ89" s="12"/>
      <c r="KVR89" s="12"/>
      <c r="KVS89" s="12"/>
      <c r="KVT89" s="12"/>
      <c r="KVU89" s="12"/>
      <c r="KVV89" s="12"/>
      <c r="KVW89" s="12"/>
      <c r="KVX89" s="12"/>
      <c r="KVY89" s="12"/>
      <c r="KVZ89" s="12"/>
      <c r="KWA89" s="12"/>
      <c r="KWB89" s="12"/>
      <c r="KWC89" s="12"/>
      <c r="KWD89" s="12"/>
      <c r="KWE89" s="12"/>
      <c r="KWF89" s="12"/>
      <c r="KWG89" s="12"/>
      <c r="KWH89" s="12"/>
      <c r="KWI89" s="12"/>
      <c r="KWJ89" s="12"/>
      <c r="KWK89" s="12"/>
      <c r="KWL89" s="12"/>
      <c r="KWM89" s="12"/>
      <c r="KWN89" s="12"/>
      <c r="KWO89" s="12"/>
      <c r="KWP89" s="12"/>
      <c r="KWQ89" s="12"/>
      <c r="KWR89" s="12"/>
      <c r="KWS89" s="12"/>
      <c r="KWT89" s="12"/>
      <c r="KWU89" s="12"/>
      <c r="KWV89" s="12"/>
      <c r="KWW89" s="12"/>
      <c r="KWX89" s="12"/>
      <c r="KWY89" s="12"/>
      <c r="KWZ89" s="12"/>
      <c r="KXA89" s="12"/>
      <c r="KXB89" s="12"/>
      <c r="KXC89" s="12"/>
      <c r="KXD89" s="12"/>
      <c r="KXE89" s="12"/>
      <c r="KXF89" s="12"/>
      <c r="KXG89" s="12"/>
      <c r="KXH89" s="12"/>
      <c r="KXI89" s="12"/>
      <c r="KXJ89" s="12"/>
      <c r="KXK89" s="12"/>
      <c r="KXL89" s="12"/>
      <c r="KXM89" s="12"/>
      <c r="KXN89" s="12"/>
      <c r="KXO89" s="12"/>
      <c r="KXP89" s="12"/>
      <c r="KXQ89" s="12"/>
      <c r="KXR89" s="12"/>
      <c r="KXS89" s="12"/>
      <c r="KXT89" s="12"/>
      <c r="KXU89" s="12"/>
      <c r="KXV89" s="12"/>
      <c r="KXW89" s="12"/>
      <c r="KXX89" s="12"/>
      <c r="KXY89" s="12"/>
      <c r="KXZ89" s="12"/>
      <c r="KYA89" s="12"/>
      <c r="KYB89" s="12"/>
      <c r="KYC89" s="12"/>
      <c r="KYD89" s="12"/>
      <c r="KYE89" s="12"/>
      <c r="KYF89" s="12"/>
      <c r="KYG89" s="12"/>
      <c r="KYH89" s="12"/>
      <c r="KYI89" s="12"/>
      <c r="KYJ89" s="12"/>
      <c r="KYK89" s="12"/>
      <c r="KYL89" s="12"/>
      <c r="KYM89" s="12"/>
      <c r="KYN89" s="12"/>
      <c r="KYO89" s="12"/>
      <c r="KYP89" s="12"/>
      <c r="KYQ89" s="12"/>
      <c r="KYR89" s="12"/>
      <c r="KYS89" s="12"/>
      <c r="KYT89" s="12"/>
      <c r="KYU89" s="12"/>
      <c r="KYV89" s="12"/>
      <c r="KYW89" s="12"/>
      <c r="KYX89" s="12"/>
      <c r="KYY89" s="12"/>
      <c r="KYZ89" s="12"/>
      <c r="KZA89" s="12"/>
      <c r="KZB89" s="12"/>
      <c r="KZC89" s="12"/>
      <c r="KZD89" s="12"/>
      <c r="KZE89" s="12"/>
      <c r="KZF89" s="12"/>
      <c r="KZG89" s="12"/>
      <c r="KZH89" s="12"/>
      <c r="KZI89" s="12"/>
      <c r="KZJ89" s="12"/>
      <c r="KZK89" s="12"/>
      <c r="KZL89" s="12"/>
      <c r="KZM89" s="12"/>
      <c r="KZN89" s="12"/>
      <c r="KZO89" s="12"/>
      <c r="KZP89" s="12"/>
      <c r="KZQ89" s="12"/>
      <c r="KZR89" s="12"/>
      <c r="KZS89" s="12"/>
      <c r="KZT89" s="12"/>
      <c r="KZU89" s="12"/>
      <c r="KZV89" s="12"/>
      <c r="KZW89" s="12"/>
      <c r="KZX89" s="12"/>
      <c r="KZY89" s="12"/>
      <c r="KZZ89" s="12"/>
      <c r="LAA89" s="12"/>
      <c r="LAB89" s="12"/>
      <c r="LAC89" s="12"/>
      <c r="LAD89" s="12"/>
      <c r="LAE89" s="12"/>
      <c r="LAF89" s="12"/>
      <c r="LAG89" s="12"/>
      <c r="LAH89" s="12"/>
      <c r="LAI89" s="12"/>
      <c r="LAJ89" s="12"/>
      <c r="LAK89" s="12"/>
      <c r="LAL89" s="12"/>
      <c r="LAM89" s="12"/>
      <c r="LAN89" s="12"/>
      <c r="LAO89" s="12"/>
      <c r="LAP89" s="12"/>
      <c r="LAQ89" s="12"/>
      <c r="LAR89" s="12"/>
      <c r="LAS89" s="12"/>
      <c r="LAT89" s="12"/>
      <c r="LAU89" s="12"/>
      <c r="LAV89" s="12"/>
      <c r="LAW89" s="12"/>
      <c r="LAX89" s="12"/>
      <c r="LAY89" s="12"/>
      <c r="LAZ89" s="12"/>
      <c r="LBA89" s="12"/>
      <c r="LBB89" s="12"/>
      <c r="LBC89" s="12"/>
      <c r="LBD89" s="12"/>
      <c r="LBE89" s="12"/>
      <c r="LBF89" s="12"/>
      <c r="LBG89" s="12"/>
      <c r="LBH89" s="12"/>
      <c r="LBI89" s="12"/>
      <c r="LBJ89" s="12"/>
      <c r="LBK89" s="12"/>
      <c r="LBL89" s="12"/>
      <c r="LBM89" s="12"/>
      <c r="LBN89" s="12"/>
      <c r="LBO89" s="12"/>
      <c r="LBP89" s="12"/>
      <c r="LBQ89" s="12"/>
      <c r="LBR89" s="12"/>
      <c r="LBS89" s="12"/>
      <c r="LBT89" s="12"/>
      <c r="LBU89" s="12"/>
      <c r="LBV89" s="12"/>
      <c r="LBW89" s="12"/>
      <c r="LBX89" s="12"/>
      <c r="LBY89" s="12"/>
      <c r="LBZ89" s="12"/>
      <c r="LCA89" s="12"/>
      <c r="LCB89" s="12"/>
      <c r="LCC89" s="12"/>
      <c r="LCD89" s="12"/>
      <c r="LCE89" s="12"/>
      <c r="LCF89" s="12"/>
      <c r="LCG89" s="12"/>
      <c r="LCH89" s="12"/>
      <c r="LCI89" s="12"/>
      <c r="LCJ89" s="12"/>
      <c r="LCK89" s="12"/>
      <c r="LCL89" s="12"/>
      <c r="LCM89" s="12"/>
      <c r="LCN89" s="12"/>
      <c r="LCO89" s="12"/>
      <c r="LCP89" s="12"/>
      <c r="LCQ89" s="12"/>
      <c r="LCR89" s="12"/>
      <c r="LCS89" s="12"/>
      <c r="LCT89" s="12"/>
      <c r="LCU89" s="12"/>
      <c r="LCV89" s="12"/>
      <c r="LCW89" s="12"/>
      <c r="LCX89" s="12"/>
      <c r="LCY89" s="12"/>
      <c r="LCZ89" s="12"/>
      <c r="LDA89" s="12"/>
      <c r="LDB89" s="12"/>
      <c r="LDC89" s="12"/>
      <c r="LDD89" s="12"/>
      <c r="LDE89" s="12"/>
      <c r="LDF89" s="12"/>
      <c r="LDG89" s="12"/>
      <c r="LDH89" s="12"/>
      <c r="LDI89" s="12"/>
      <c r="LDJ89" s="12"/>
      <c r="LDK89" s="12"/>
      <c r="LDL89" s="12"/>
      <c r="LDM89" s="12"/>
      <c r="LDN89" s="12"/>
      <c r="LDO89" s="12"/>
      <c r="LDP89" s="12"/>
      <c r="LDQ89" s="12"/>
      <c r="LDR89" s="12"/>
      <c r="LDS89" s="12"/>
      <c r="LDT89" s="12"/>
      <c r="LDU89" s="12"/>
      <c r="LDV89" s="12"/>
      <c r="LDW89" s="12"/>
      <c r="LDX89" s="12"/>
      <c r="LDY89" s="12"/>
      <c r="LDZ89" s="12"/>
      <c r="LEA89" s="12"/>
      <c r="LEB89" s="12"/>
      <c r="LEC89" s="12"/>
      <c r="LED89" s="12"/>
      <c r="LEE89" s="12"/>
      <c r="LEF89" s="12"/>
      <c r="LEG89" s="12"/>
      <c r="LEH89" s="12"/>
      <c r="LEI89" s="12"/>
      <c r="LEJ89" s="12"/>
      <c r="LEK89" s="12"/>
      <c r="LEL89" s="12"/>
      <c r="LEM89" s="12"/>
      <c r="LEN89" s="12"/>
      <c r="LEO89" s="12"/>
      <c r="LEP89" s="12"/>
      <c r="LEQ89" s="12"/>
      <c r="LER89" s="12"/>
      <c r="LES89" s="12"/>
      <c r="LET89" s="12"/>
      <c r="LEU89" s="12"/>
      <c r="LEV89" s="12"/>
      <c r="LEW89" s="12"/>
      <c r="LEX89" s="12"/>
      <c r="LEY89" s="12"/>
      <c r="LEZ89" s="12"/>
      <c r="LFA89" s="12"/>
      <c r="LFB89" s="12"/>
      <c r="LFC89" s="12"/>
      <c r="LFD89" s="12"/>
      <c r="LFE89" s="12"/>
      <c r="LFF89" s="12"/>
      <c r="LFG89" s="12"/>
      <c r="LFH89" s="12"/>
      <c r="LFI89" s="12"/>
      <c r="LFJ89" s="12"/>
      <c r="LFK89" s="12"/>
      <c r="LFL89" s="12"/>
      <c r="LFM89" s="12"/>
      <c r="LFN89" s="12"/>
      <c r="LFO89" s="12"/>
      <c r="LFP89" s="12"/>
      <c r="LFQ89" s="12"/>
      <c r="LFR89" s="12"/>
      <c r="LFS89" s="12"/>
      <c r="LFT89" s="12"/>
      <c r="LFU89" s="12"/>
      <c r="LFV89" s="12"/>
      <c r="LFW89" s="12"/>
      <c r="LFX89" s="12"/>
      <c r="LFY89" s="12"/>
      <c r="LFZ89" s="12"/>
      <c r="LGA89" s="12"/>
      <c r="LGB89" s="12"/>
      <c r="LGC89" s="12"/>
      <c r="LGD89" s="12"/>
      <c r="LGE89" s="12"/>
      <c r="LGF89" s="12"/>
      <c r="LGG89" s="12"/>
      <c r="LGH89" s="12"/>
      <c r="LGI89" s="12"/>
      <c r="LGJ89" s="12"/>
      <c r="LGK89" s="12"/>
      <c r="LGL89" s="12"/>
      <c r="LGM89" s="12"/>
      <c r="LGN89" s="12"/>
      <c r="LGO89" s="12"/>
      <c r="LGP89" s="12"/>
      <c r="LGQ89" s="12"/>
      <c r="LGR89" s="12"/>
      <c r="LGS89" s="12"/>
      <c r="LGT89" s="12"/>
      <c r="LGU89" s="12"/>
      <c r="LGV89" s="12"/>
      <c r="LGW89" s="12"/>
      <c r="LGX89" s="12"/>
      <c r="LGY89" s="12"/>
      <c r="LGZ89" s="12"/>
      <c r="LHA89" s="12"/>
      <c r="LHB89" s="12"/>
      <c r="LHC89" s="12"/>
      <c r="LHD89" s="12"/>
      <c r="LHE89" s="12"/>
      <c r="LHF89" s="12"/>
      <c r="LHG89" s="12"/>
      <c r="LHH89" s="12"/>
      <c r="LHI89" s="12"/>
      <c r="LHJ89" s="12"/>
      <c r="LHK89" s="12"/>
      <c r="LHL89" s="12"/>
      <c r="LHM89" s="12"/>
      <c r="LHN89" s="12"/>
      <c r="LHO89" s="12"/>
      <c r="LHP89" s="12"/>
      <c r="LHQ89" s="12"/>
      <c r="LHR89" s="12"/>
      <c r="LHS89" s="12"/>
      <c r="LHT89" s="12"/>
      <c r="LHU89" s="12"/>
      <c r="LHV89" s="12"/>
      <c r="LHW89" s="12"/>
      <c r="LHX89" s="12"/>
      <c r="LHY89" s="12"/>
      <c r="LHZ89" s="12"/>
      <c r="LIA89" s="12"/>
      <c r="LIB89" s="12"/>
      <c r="LIC89" s="12"/>
      <c r="LID89" s="12"/>
      <c r="LIE89" s="12"/>
      <c r="LIF89" s="12"/>
      <c r="LIG89" s="12"/>
      <c r="LIH89" s="12"/>
      <c r="LII89" s="12"/>
      <c r="LIJ89" s="12"/>
      <c r="LIK89" s="12"/>
      <c r="LIL89" s="12"/>
      <c r="LIM89" s="12"/>
      <c r="LIN89" s="12"/>
      <c r="LIO89" s="12"/>
      <c r="LIP89" s="12"/>
      <c r="LIQ89" s="12"/>
      <c r="LIR89" s="12"/>
      <c r="LIS89" s="12"/>
      <c r="LIT89" s="12"/>
      <c r="LIU89" s="12"/>
      <c r="LIV89" s="12"/>
      <c r="LIW89" s="12"/>
      <c r="LIX89" s="12"/>
      <c r="LIY89" s="12"/>
      <c r="LIZ89" s="12"/>
      <c r="LJA89" s="12"/>
      <c r="LJB89" s="12"/>
      <c r="LJC89" s="12"/>
      <c r="LJD89" s="12"/>
      <c r="LJE89" s="12"/>
      <c r="LJF89" s="12"/>
      <c r="LJG89" s="12"/>
      <c r="LJH89" s="12"/>
      <c r="LJI89" s="12"/>
      <c r="LJJ89" s="12"/>
      <c r="LJK89" s="12"/>
      <c r="LJL89" s="12"/>
      <c r="LJM89" s="12"/>
      <c r="LJN89" s="12"/>
      <c r="LJO89" s="12"/>
      <c r="LJP89" s="12"/>
      <c r="LJQ89" s="12"/>
      <c r="LJR89" s="12"/>
      <c r="LJS89" s="12"/>
      <c r="LJT89" s="12"/>
      <c r="LJU89" s="12"/>
      <c r="LJV89" s="12"/>
      <c r="LJW89" s="12"/>
      <c r="LJX89" s="12"/>
      <c r="LJY89" s="12"/>
      <c r="LJZ89" s="12"/>
      <c r="LKA89" s="12"/>
      <c r="LKB89" s="12"/>
      <c r="LKC89" s="12"/>
      <c r="LKD89" s="12"/>
      <c r="LKE89" s="12"/>
      <c r="LKF89" s="12"/>
      <c r="LKG89" s="12"/>
      <c r="LKH89" s="12"/>
      <c r="LKI89" s="12"/>
      <c r="LKJ89" s="12"/>
      <c r="LKK89" s="12"/>
      <c r="LKL89" s="12"/>
      <c r="LKM89" s="12"/>
      <c r="LKN89" s="12"/>
      <c r="LKO89" s="12"/>
      <c r="LKP89" s="12"/>
      <c r="LKQ89" s="12"/>
      <c r="LKR89" s="12"/>
      <c r="LKS89" s="12"/>
      <c r="LKT89" s="12"/>
      <c r="LKU89" s="12"/>
      <c r="LKV89" s="12"/>
      <c r="LKW89" s="12"/>
      <c r="LKX89" s="12"/>
      <c r="LKY89" s="12"/>
      <c r="LKZ89" s="12"/>
      <c r="LLA89" s="12"/>
      <c r="LLB89" s="12"/>
      <c r="LLC89" s="12"/>
      <c r="LLD89" s="12"/>
      <c r="LLE89" s="12"/>
      <c r="LLF89" s="12"/>
      <c r="LLG89" s="12"/>
      <c r="LLH89" s="12"/>
      <c r="LLI89" s="12"/>
      <c r="LLJ89" s="12"/>
      <c r="LLK89" s="12"/>
      <c r="LLL89" s="12"/>
      <c r="LLM89" s="12"/>
      <c r="LLN89" s="12"/>
      <c r="LLO89" s="12"/>
      <c r="LLP89" s="12"/>
      <c r="LLQ89" s="12"/>
      <c r="LLR89" s="12"/>
      <c r="LLS89" s="12"/>
      <c r="LLT89" s="12"/>
      <c r="LLU89" s="12"/>
      <c r="LLV89" s="12"/>
      <c r="LLW89" s="12"/>
      <c r="LLX89" s="12"/>
      <c r="LLY89" s="12"/>
      <c r="LLZ89" s="12"/>
      <c r="LMA89" s="12"/>
      <c r="LMB89" s="12"/>
      <c r="LMC89" s="12"/>
      <c r="LMD89" s="12"/>
      <c r="LME89" s="12"/>
      <c r="LMF89" s="12"/>
      <c r="LMG89" s="12"/>
      <c r="LMH89" s="12"/>
      <c r="LMI89" s="12"/>
      <c r="LMJ89" s="12"/>
      <c r="LMK89" s="12"/>
      <c r="LML89" s="12"/>
      <c r="LMM89" s="12"/>
      <c r="LMN89" s="12"/>
      <c r="LMO89" s="12"/>
      <c r="LMP89" s="12"/>
      <c r="LMQ89" s="12"/>
      <c r="LMR89" s="12"/>
      <c r="LMS89" s="12"/>
      <c r="LMT89" s="12"/>
      <c r="LMU89" s="12"/>
      <c r="LMV89" s="12"/>
      <c r="LMW89" s="12"/>
      <c r="LMX89" s="12"/>
      <c r="LMY89" s="12"/>
      <c r="LMZ89" s="12"/>
      <c r="LNA89" s="12"/>
      <c r="LNB89" s="12"/>
      <c r="LNC89" s="12"/>
      <c r="LND89" s="12"/>
      <c r="LNE89" s="12"/>
      <c r="LNF89" s="12"/>
      <c r="LNG89" s="12"/>
      <c r="LNH89" s="12"/>
      <c r="LNI89" s="12"/>
      <c r="LNJ89" s="12"/>
      <c r="LNK89" s="12"/>
      <c r="LNL89" s="12"/>
      <c r="LNM89" s="12"/>
      <c r="LNN89" s="12"/>
      <c r="LNO89" s="12"/>
      <c r="LNP89" s="12"/>
      <c r="LNQ89" s="12"/>
      <c r="LNR89" s="12"/>
      <c r="LNS89" s="12"/>
      <c r="LNT89" s="12"/>
      <c r="LNU89" s="12"/>
      <c r="LNV89" s="12"/>
      <c r="LNW89" s="12"/>
      <c r="LNX89" s="12"/>
      <c r="LNY89" s="12"/>
      <c r="LNZ89" s="12"/>
      <c r="LOA89" s="12"/>
      <c r="LOB89" s="12"/>
      <c r="LOC89" s="12"/>
      <c r="LOD89" s="12"/>
      <c r="LOE89" s="12"/>
      <c r="LOF89" s="12"/>
      <c r="LOG89" s="12"/>
      <c r="LOH89" s="12"/>
      <c r="LOI89" s="12"/>
      <c r="LOJ89" s="12"/>
      <c r="LOK89" s="12"/>
      <c r="LOL89" s="12"/>
      <c r="LOM89" s="12"/>
      <c r="LON89" s="12"/>
      <c r="LOO89" s="12"/>
      <c r="LOP89" s="12"/>
      <c r="LOQ89" s="12"/>
      <c r="LOR89" s="12"/>
      <c r="LOS89" s="12"/>
      <c r="LOT89" s="12"/>
      <c r="LOU89" s="12"/>
      <c r="LOV89" s="12"/>
      <c r="LOW89" s="12"/>
      <c r="LOX89" s="12"/>
      <c r="LOY89" s="12"/>
      <c r="LOZ89" s="12"/>
      <c r="LPA89" s="12"/>
      <c r="LPB89" s="12"/>
      <c r="LPC89" s="12"/>
      <c r="LPD89" s="12"/>
      <c r="LPE89" s="12"/>
      <c r="LPF89" s="12"/>
      <c r="LPG89" s="12"/>
      <c r="LPH89" s="12"/>
      <c r="LPI89" s="12"/>
      <c r="LPJ89" s="12"/>
      <c r="LPK89" s="12"/>
      <c r="LPL89" s="12"/>
      <c r="LPM89" s="12"/>
      <c r="LPN89" s="12"/>
      <c r="LPO89" s="12"/>
      <c r="LPP89" s="12"/>
      <c r="LPQ89" s="12"/>
      <c r="LPR89" s="12"/>
      <c r="LPS89" s="12"/>
      <c r="LPT89" s="12"/>
      <c r="LPU89" s="12"/>
      <c r="LPV89" s="12"/>
      <c r="LPW89" s="12"/>
      <c r="LPX89" s="12"/>
      <c r="LPY89" s="12"/>
      <c r="LPZ89" s="12"/>
      <c r="LQA89" s="12"/>
      <c r="LQB89" s="12"/>
      <c r="LQC89" s="12"/>
      <c r="LQD89" s="12"/>
      <c r="LQE89" s="12"/>
      <c r="LQF89" s="12"/>
      <c r="LQG89" s="12"/>
      <c r="LQH89" s="12"/>
      <c r="LQI89" s="12"/>
      <c r="LQJ89" s="12"/>
      <c r="LQK89" s="12"/>
      <c r="LQL89" s="12"/>
      <c r="LQM89" s="12"/>
      <c r="LQN89" s="12"/>
      <c r="LQO89" s="12"/>
      <c r="LQP89" s="12"/>
      <c r="LQQ89" s="12"/>
      <c r="LQR89" s="12"/>
      <c r="LQS89" s="12"/>
      <c r="LQT89" s="12"/>
      <c r="LQU89" s="12"/>
      <c r="LQV89" s="12"/>
      <c r="LQW89" s="12"/>
      <c r="LQX89" s="12"/>
      <c r="LQY89" s="12"/>
      <c r="LQZ89" s="12"/>
      <c r="LRA89" s="12"/>
      <c r="LRB89" s="12"/>
      <c r="LRC89" s="12"/>
      <c r="LRD89" s="12"/>
      <c r="LRE89" s="12"/>
      <c r="LRF89" s="12"/>
      <c r="LRG89" s="12"/>
      <c r="LRH89" s="12"/>
      <c r="LRI89" s="12"/>
      <c r="LRJ89" s="12"/>
      <c r="LRK89" s="12"/>
      <c r="LRL89" s="12"/>
      <c r="LRM89" s="12"/>
      <c r="LRN89" s="12"/>
      <c r="LRO89" s="12"/>
      <c r="LRP89" s="12"/>
      <c r="LRQ89" s="12"/>
      <c r="LRR89" s="12"/>
      <c r="LRS89" s="12"/>
      <c r="LRT89" s="12"/>
      <c r="LRU89" s="12"/>
      <c r="LRV89" s="12"/>
      <c r="LRW89" s="12"/>
      <c r="LRX89" s="12"/>
      <c r="LRY89" s="12"/>
      <c r="LRZ89" s="12"/>
      <c r="LSA89" s="12"/>
      <c r="LSB89" s="12"/>
      <c r="LSC89" s="12"/>
      <c r="LSD89" s="12"/>
      <c r="LSE89" s="12"/>
      <c r="LSF89" s="12"/>
      <c r="LSG89" s="12"/>
      <c r="LSH89" s="12"/>
      <c r="LSI89" s="12"/>
      <c r="LSJ89" s="12"/>
      <c r="LSK89" s="12"/>
      <c r="LSL89" s="12"/>
      <c r="LSM89" s="12"/>
      <c r="LSN89" s="12"/>
      <c r="LSO89" s="12"/>
      <c r="LSP89" s="12"/>
      <c r="LSQ89" s="12"/>
      <c r="LSR89" s="12"/>
      <c r="LSS89" s="12"/>
      <c r="LST89" s="12"/>
      <c r="LSU89" s="12"/>
      <c r="LSV89" s="12"/>
      <c r="LSW89" s="12"/>
      <c r="LSX89" s="12"/>
      <c r="LSY89" s="12"/>
      <c r="LSZ89" s="12"/>
      <c r="LTA89" s="12"/>
      <c r="LTB89" s="12"/>
      <c r="LTC89" s="12"/>
      <c r="LTD89" s="12"/>
      <c r="LTE89" s="12"/>
      <c r="LTF89" s="12"/>
      <c r="LTG89" s="12"/>
      <c r="LTH89" s="12"/>
      <c r="LTI89" s="12"/>
      <c r="LTJ89" s="12"/>
      <c r="LTK89" s="12"/>
      <c r="LTL89" s="12"/>
      <c r="LTM89" s="12"/>
      <c r="LTN89" s="12"/>
      <c r="LTO89" s="12"/>
      <c r="LTP89" s="12"/>
      <c r="LTQ89" s="12"/>
      <c r="LTR89" s="12"/>
      <c r="LTS89" s="12"/>
      <c r="LTT89" s="12"/>
      <c r="LTU89" s="12"/>
      <c r="LTV89" s="12"/>
      <c r="LTW89" s="12"/>
      <c r="LTX89" s="12"/>
      <c r="LTY89" s="12"/>
      <c r="LTZ89" s="12"/>
      <c r="LUA89" s="12"/>
      <c r="LUB89" s="12"/>
      <c r="LUC89" s="12"/>
      <c r="LUD89" s="12"/>
      <c r="LUE89" s="12"/>
      <c r="LUF89" s="12"/>
      <c r="LUG89" s="12"/>
      <c r="LUH89" s="12"/>
      <c r="LUI89" s="12"/>
      <c r="LUJ89" s="12"/>
      <c r="LUK89" s="12"/>
      <c r="LUL89" s="12"/>
      <c r="LUM89" s="12"/>
      <c r="LUN89" s="12"/>
      <c r="LUO89" s="12"/>
      <c r="LUP89" s="12"/>
      <c r="LUQ89" s="12"/>
      <c r="LUR89" s="12"/>
      <c r="LUS89" s="12"/>
      <c r="LUT89" s="12"/>
      <c r="LUU89" s="12"/>
      <c r="LUV89" s="12"/>
      <c r="LUW89" s="12"/>
      <c r="LUX89" s="12"/>
      <c r="LUY89" s="12"/>
      <c r="LUZ89" s="12"/>
      <c r="LVA89" s="12"/>
      <c r="LVB89" s="12"/>
      <c r="LVC89" s="12"/>
      <c r="LVD89" s="12"/>
      <c r="LVE89" s="12"/>
      <c r="LVF89" s="12"/>
      <c r="LVG89" s="12"/>
      <c r="LVH89" s="12"/>
      <c r="LVI89" s="12"/>
      <c r="LVJ89" s="12"/>
      <c r="LVK89" s="12"/>
      <c r="LVL89" s="12"/>
      <c r="LVM89" s="12"/>
      <c r="LVN89" s="12"/>
      <c r="LVO89" s="12"/>
      <c r="LVP89" s="12"/>
      <c r="LVQ89" s="12"/>
      <c r="LVR89" s="12"/>
      <c r="LVS89" s="12"/>
      <c r="LVT89" s="12"/>
      <c r="LVU89" s="12"/>
      <c r="LVV89" s="12"/>
      <c r="LVW89" s="12"/>
      <c r="LVX89" s="12"/>
      <c r="LVY89" s="12"/>
      <c r="LVZ89" s="12"/>
      <c r="LWA89" s="12"/>
      <c r="LWB89" s="12"/>
      <c r="LWC89" s="12"/>
      <c r="LWD89" s="12"/>
      <c r="LWE89" s="12"/>
      <c r="LWF89" s="12"/>
      <c r="LWG89" s="12"/>
      <c r="LWH89" s="12"/>
      <c r="LWI89" s="12"/>
      <c r="LWJ89" s="12"/>
      <c r="LWK89" s="12"/>
      <c r="LWL89" s="12"/>
      <c r="LWM89" s="12"/>
      <c r="LWN89" s="12"/>
      <c r="LWO89" s="12"/>
      <c r="LWP89" s="12"/>
      <c r="LWQ89" s="12"/>
      <c r="LWR89" s="12"/>
      <c r="LWS89" s="12"/>
      <c r="LWT89" s="12"/>
      <c r="LWU89" s="12"/>
      <c r="LWV89" s="12"/>
      <c r="LWW89" s="12"/>
      <c r="LWX89" s="12"/>
      <c r="LWY89" s="12"/>
      <c r="LWZ89" s="12"/>
      <c r="LXA89" s="12"/>
      <c r="LXB89" s="12"/>
      <c r="LXC89" s="12"/>
      <c r="LXD89" s="12"/>
      <c r="LXE89" s="12"/>
      <c r="LXF89" s="12"/>
      <c r="LXG89" s="12"/>
      <c r="LXH89" s="12"/>
      <c r="LXI89" s="12"/>
      <c r="LXJ89" s="12"/>
      <c r="LXK89" s="12"/>
      <c r="LXL89" s="12"/>
      <c r="LXM89" s="12"/>
      <c r="LXN89" s="12"/>
      <c r="LXO89" s="12"/>
      <c r="LXP89" s="12"/>
      <c r="LXQ89" s="12"/>
      <c r="LXR89" s="12"/>
      <c r="LXS89" s="12"/>
      <c r="LXT89" s="12"/>
      <c r="LXU89" s="12"/>
      <c r="LXV89" s="12"/>
      <c r="LXW89" s="12"/>
      <c r="LXX89" s="12"/>
      <c r="LXY89" s="12"/>
      <c r="LXZ89" s="12"/>
      <c r="LYA89" s="12"/>
      <c r="LYB89" s="12"/>
      <c r="LYC89" s="12"/>
      <c r="LYD89" s="12"/>
      <c r="LYE89" s="12"/>
      <c r="LYF89" s="12"/>
      <c r="LYG89" s="12"/>
      <c r="LYH89" s="12"/>
      <c r="LYI89" s="12"/>
      <c r="LYJ89" s="12"/>
      <c r="LYK89" s="12"/>
      <c r="LYL89" s="12"/>
      <c r="LYM89" s="12"/>
      <c r="LYN89" s="12"/>
      <c r="LYO89" s="12"/>
      <c r="LYP89" s="12"/>
      <c r="LYQ89" s="12"/>
      <c r="LYR89" s="12"/>
      <c r="LYS89" s="12"/>
      <c r="LYT89" s="12"/>
      <c r="LYU89" s="12"/>
      <c r="LYV89" s="12"/>
      <c r="LYW89" s="12"/>
      <c r="LYX89" s="12"/>
      <c r="LYY89" s="12"/>
      <c r="LYZ89" s="12"/>
      <c r="LZA89" s="12"/>
      <c r="LZB89" s="12"/>
      <c r="LZC89" s="12"/>
      <c r="LZD89" s="12"/>
      <c r="LZE89" s="12"/>
      <c r="LZF89" s="12"/>
      <c r="LZG89" s="12"/>
      <c r="LZH89" s="12"/>
      <c r="LZI89" s="12"/>
      <c r="LZJ89" s="12"/>
      <c r="LZK89" s="12"/>
      <c r="LZL89" s="12"/>
      <c r="LZM89" s="12"/>
      <c r="LZN89" s="12"/>
      <c r="LZO89" s="12"/>
      <c r="LZP89" s="12"/>
      <c r="LZQ89" s="12"/>
      <c r="LZR89" s="12"/>
      <c r="LZS89" s="12"/>
      <c r="LZT89" s="12"/>
      <c r="LZU89" s="12"/>
      <c r="LZV89" s="12"/>
      <c r="LZW89" s="12"/>
      <c r="LZX89" s="12"/>
      <c r="LZY89" s="12"/>
      <c r="LZZ89" s="12"/>
      <c r="MAA89" s="12"/>
      <c r="MAB89" s="12"/>
      <c r="MAC89" s="12"/>
      <c r="MAD89" s="12"/>
      <c r="MAE89" s="12"/>
      <c r="MAF89" s="12"/>
      <c r="MAG89" s="12"/>
      <c r="MAH89" s="12"/>
      <c r="MAI89" s="12"/>
      <c r="MAJ89" s="12"/>
      <c r="MAK89" s="12"/>
      <c r="MAL89" s="12"/>
      <c r="MAM89" s="12"/>
      <c r="MAN89" s="12"/>
      <c r="MAO89" s="12"/>
      <c r="MAP89" s="12"/>
      <c r="MAQ89" s="12"/>
      <c r="MAR89" s="12"/>
      <c r="MAS89" s="12"/>
      <c r="MAT89" s="12"/>
      <c r="MAU89" s="12"/>
      <c r="MAV89" s="12"/>
      <c r="MAW89" s="12"/>
      <c r="MAX89" s="12"/>
      <c r="MAY89" s="12"/>
      <c r="MAZ89" s="12"/>
      <c r="MBA89" s="12"/>
      <c r="MBB89" s="12"/>
      <c r="MBC89" s="12"/>
      <c r="MBD89" s="12"/>
      <c r="MBE89" s="12"/>
      <c r="MBF89" s="12"/>
      <c r="MBG89" s="12"/>
      <c r="MBH89" s="12"/>
      <c r="MBI89" s="12"/>
      <c r="MBJ89" s="12"/>
      <c r="MBK89" s="12"/>
      <c r="MBL89" s="12"/>
      <c r="MBM89" s="12"/>
      <c r="MBN89" s="12"/>
      <c r="MBO89" s="12"/>
      <c r="MBP89" s="12"/>
      <c r="MBQ89" s="12"/>
      <c r="MBR89" s="12"/>
      <c r="MBS89" s="12"/>
      <c r="MBT89" s="12"/>
      <c r="MBU89" s="12"/>
      <c r="MBV89" s="12"/>
      <c r="MBW89" s="12"/>
      <c r="MBX89" s="12"/>
      <c r="MBY89" s="12"/>
      <c r="MBZ89" s="12"/>
      <c r="MCA89" s="12"/>
      <c r="MCB89" s="12"/>
      <c r="MCC89" s="12"/>
      <c r="MCD89" s="12"/>
      <c r="MCE89" s="12"/>
      <c r="MCF89" s="12"/>
      <c r="MCG89" s="12"/>
      <c r="MCH89" s="12"/>
      <c r="MCI89" s="12"/>
      <c r="MCJ89" s="12"/>
      <c r="MCK89" s="12"/>
      <c r="MCL89" s="12"/>
      <c r="MCM89" s="12"/>
      <c r="MCN89" s="12"/>
      <c r="MCO89" s="12"/>
      <c r="MCP89" s="12"/>
      <c r="MCQ89" s="12"/>
      <c r="MCR89" s="12"/>
      <c r="MCS89" s="12"/>
      <c r="MCT89" s="12"/>
      <c r="MCU89" s="12"/>
      <c r="MCV89" s="12"/>
      <c r="MCW89" s="12"/>
      <c r="MCX89" s="12"/>
      <c r="MCY89" s="12"/>
      <c r="MCZ89" s="12"/>
      <c r="MDA89" s="12"/>
      <c r="MDB89" s="12"/>
      <c r="MDC89" s="12"/>
      <c r="MDD89" s="12"/>
      <c r="MDE89" s="12"/>
      <c r="MDF89" s="12"/>
      <c r="MDG89" s="12"/>
      <c r="MDH89" s="12"/>
      <c r="MDI89" s="12"/>
      <c r="MDJ89" s="12"/>
      <c r="MDK89" s="12"/>
      <c r="MDL89" s="12"/>
      <c r="MDM89" s="12"/>
      <c r="MDN89" s="12"/>
      <c r="MDO89" s="12"/>
      <c r="MDP89" s="12"/>
      <c r="MDQ89" s="12"/>
      <c r="MDR89" s="12"/>
      <c r="MDS89" s="12"/>
      <c r="MDT89" s="12"/>
      <c r="MDU89" s="12"/>
      <c r="MDV89" s="12"/>
      <c r="MDW89" s="12"/>
      <c r="MDX89" s="12"/>
      <c r="MDY89" s="12"/>
      <c r="MDZ89" s="12"/>
      <c r="MEA89" s="12"/>
      <c r="MEB89" s="12"/>
      <c r="MEC89" s="12"/>
      <c r="MED89" s="12"/>
      <c r="MEE89" s="12"/>
      <c r="MEF89" s="12"/>
      <c r="MEG89" s="12"/>
      <c r="MEH89" s="12"/>
      <c r="MEI89" s="12"/>
      <c r="MEJ89" s="12"/>
      <c r="MEK89" s="12"/>
      <c r="MEL89" s="12"/>
      <c r="MEM89" s="12"/>
      <c r="MEN89" s="12"/>
      <c r="MEO89" s="12"/>
      <c r="MEP89" s="12"/>
      <c r="MEQ89" s="12"/>
      <c r="MER89" s="12"/>
      <c r="MES89" s="12"/>
      <c r="MET89" s="12"/>
      <c r="MEU89" s="12"/>
      <c r="MEV89" s="12"/>
      <c r="MEW89" s="12"/>
      <c r="MEX89" s="12"/>
      <c r="MEY89" s="12"/>
      <c r="MEZ89" s="12"/>
      <c r="MFA89" s="12"/>
      <c r="MFB89" s="12"/>
      <c r="MFC89" s="12"/>
      <c r="MFD89" s="12"/>
      <c r="MFE89" s="12"/>
      <c r="MFF89" s="12"/>
      <c r="MFG89" s="12"/>
      <c r="MFH89" s="12"/>
      <c r="MFI89" s="12"/>
      <c r="MFJ89" s="12"/>
      <c r="MFK89" s="12"/>
      <c r="MFL89" s="12"/>
      <c r="MFM89" s="12"/>
      <c r="MFN89" s="12"/>
      <c r="MFO89" s="12"/>
      <c r="MFP89" s="12"/>
      <c r="MFQ89" s="12"/>
      <c r="MFR89" s="12"/>
      <c r="MFS89" s="12"/>
      <c r="MFT89" s="12"/>
      <c r="MFU89" s="12"/>
      <c r="MFV89" s="12"/>
      <c r="MFW89" s="12"/>
      <c r="MFX89" s="12"/>
      <c r="MFY89" s="12"/>
      <c r="MFZ89" s="12"/>
      <c r="MGA89" s="12"/>
      <c r="MGB89" s="12"/>
      <c r="MGC89" s="12"/>
      <c r="MGD89" s="12"/>
      <c r="MGE89" s="12"/>
      <c r="MGF89" s="12"/>
      <c r="MGG89" s="12"/>
      <c r="MGH89" s="12"/>
      <c r="MGI89" s="12"/>
      <c r="MGJ89" s="12"/>
      <c r="MGK89" s="12"/>
      <c r="MGL89" s="12"/>
      <c r="MGM89" s="12"/>
      <c r="MGN89" s="12"/>
      <c r="MGO89" s="12"/>
      <c r="MGP89" s="12"/>
      <c r="MGQ89" s="12"/>
      <c r="MGR89" s="12"/>
      <c r="MGS89" s="12"/>
      <c r="MGT89" s="12"/>
      <c r="MGU89" s="12"/>
      <c r="MGV89" s="12"/>
      <c r="MGW89" s="12"/>
      <c r="MGX89" s="12"/>
      <c r="MGY89" s="12"/>
      <c r="MGZ89" s="12"/>
      <c r="MHA89" s="12"/>
      <c r="MHB89" s="12"/>
      <c r="MHC89" s="12"/>
      <c r="MHD89" s="12"/>
      <c r="MHE89" s="12"/>
      <c r="MHF89" s="12"/>
      <c r="MHG89" s="12"/>
      <c r="MHH89" s="12"/>
      <c r="MHI89" s="12"/>
      <c r="MHJ89" s="12"/>
      <c r="MHK89" s="12"/>
      <c r="MHL89" s="12"/>
      <c r="MHM89" s="12"/>
      <c r="MHN89" s="12"/>
      <c r="MHO89" s="12"/>
      <c r="MHP89" s="12"/>
      <c r="MHQ89" s="12"/>
      <c r="MHR89" s="12"/>
      <c r="MHS89" s="12"/>
      <c r="MHT89" s="12"/>
      <c r="MHU89" s="12"/>
      <c r="MHV89" s="12"/>
      <c r="MHW89" s="12"/>
      <c r="MHX89" s="12"/>
      <c r="MHY89" s="12"/>
      <c r="MHZ89" s="12"/>
      <c r="MIA89" s="12"/>
      <c r="MIB89" s="12"/>
      <c r="MIC89" s="12"/>
      <c r="MID89" s="12"/>
      <c r="MIE89" s="12"/>
      <c r="MIF89" s="12"/>
      <c r="MIG89" s="12"/>
      <c r="MIH89" s="12"/>
      <c r="MII89" s="12"/>
      <c r="MIJ89" s="12"/>
      <c r="MIK89" s="12"/>
      <c r="MIL89" s="12"/>
      <c r="MIM89" s="12"/>
      <c r="MIN89" s="12"/>
      <c r="MIO89" s="12"/>
      <c r="MIP89" s="12"/>
      <c r="MIQ89" s="12"/>
      <c r="MIR89" s="12"/>
      <c r="MIS89" s="12"/>
      <c r="MIT89" s="12"/>
      <c r="MIU89" s="12"/>
      <c r="MIV89" s="12"/>
      <c r="MIW89" s="12"/>
      <c r="MIX89" s="12"/>
      <c r="MIY89" s="12"/>
      <c r="MIZ89" s="12"/>
      <c r="MJA89" s="12"/>
      <c r="MJB89" s="12"/>
      <c r="MJC89" s="12"/>
      <c r="MJD89" s="12"/>
      <c r="MJE89" s="12"/>
      <c r="MJF89" s="12"/>
      <c r="MJG89" s="12"/>
      <c r="MJH89" s="12"/>
      <c r="MJI89" s="12"/>
      <c r="MJJ89" s="12"/>
      <c r="MJK89" s="12"/>
      <c r="MJL89" s="12"/>
      <c r="MJM89" s="12"/>
      <c r="MJN89" s="12"/>
      <c r="MJO89" s="12"/>
      <c r="MJP89" s="12"/>
      <c r="MJQ89" s="12"/>
      <c r="MJR89" s="12"/>
      <c r="MJS89" s="12"/>
      <c r="MJT89" s="12"/>
      <c r="MJU89" s="12"/>
      <c r="MJV89" s="12"/>
      <c r="MJW89" s="12"/>
      <c r="MJX89" s="12"/>
      <c r="MJY89" s="12"/>
      <c r="MJZ89" s="12"/>
      <c r="MKA89" s="12"/>
      <c r="MKB89" s="12"/>
      <c r="MKC89" s="12"/>
      <c r="MKD89" s="12"/>
      <c r="MKE89" s="12"/>
      <c r="MKF89" s="12"/>
      <c r="MKG89" s="12"/>
      <c r="MKH89" s="12"/>
      <c r="MKI89" s="12"/>
      <c r="MKJ89" s="12"/>
      <c r="MKK89" s="12"/>
      <c r="MKL89" s="12"/>
      <c r="MKM89" s="12"/>
      <c r="MKN89" s="12"/>
      <c r="MKO89" s="12"/>
      <c r="MKP89" s="12"/>
      <c r="MKQ89" s="12"/>
      <c r="MKR89" s="12"/>
      <c r="MKS89" s="12"/>
      <c r="MKT89" s="12"/>
      <c r="MKU89" s="12"/>
      <c r="MKV89" s="12"/>
      <c r="MKW89" s="12"/>
      <c r="MKX89" s="12"/>
      <c r="MKY89" s="12"/>
      <c r="MKZ89" s="12"/>
      <c r="MLA89" s="12"/>
      <c r="MLB89" s="12"/>
      <c r="MLC89" s="12"/>
      <c r="MLD89" s="12"/>
      <c r="MLE89" s="12"/>
      <c r="MLF89" s="12"/>
      <c r="MLG89" s="12"/>
      <c r="MLH89" s="12"/>
      <c r="MLI89" s="12"/>
      <c r="MLJ89" s="12"/>
      <c r="MLK89" s="12"/>
      <c r="MLL89" s="12"/>
      <c r="MLM89" s="12"/>
      <c r="MLN89" s="12"/>
      <c r="MLO89" s="12"/>
      <c r="MLP89" s="12"/>
      <c r="MLQ89" s="12"/>
      <c r="MLR89" s="12"/>
      <c r="MLS89" s="12"/>
      <c r="MLT89" s="12"/>
      <c r="MLU89" s="12"/>
      <c r="MLV89" s="12"/>
      <c r="MLW89" s="12"/>
      <c r="MLX89" s="12"/>
      <c r="MLY89" s="12"/>
      <c r="MLZ89" s="12"/>
      <c r="MMA89" s="12"/>
      <c r="MMB89" s="12"/>
      <c r="MMC89" s="12"/>
      <c r="MMD89" s="12"/>
      <c r="MME89" s="12"/>
      <c r="MMF89" s="12"/>
      <c r="MMG89" s="12"/>
      <c r="MMH89" s="12"/>
      <c r="MMI89" s="12"/>
      <c r="MMJ89" s="12"/>
      <c r="MMK89" s="12"/>
      <c r="MML89" s="12"/>
      <c r="MMM89" s="12"/>
      <c r="MMN89" s="12"/>
      <c r="MMO89" s="12"/>
      <c r="MMP89" s="12"/>
      <c r="MMQ89" s="12"/>
      <c r="MMR89" s="12"/>
      <c r="MMS89" s="12"/>
      <c r="MMT89" s="12"/>
      <c r="MMU89" s="12"/>
      <c r="MMV89" s="12"/>
      <c r="MMW89" s="12"/>
      <c r="MMX89" s="12"/>
      <c r="MMY89" s="12"/>
      <c r="MMZ89" s="12"/>
      <c r="MNA89" s="12"/>
      <c r="MNB89" s="12"/>
      <c r="MNC89" s="12"/>
      <c r="MND89" s="12"/>
      <c r="MNE89" s="12"/>
      <c r="MNF89" s="12"/>
      <c r="MNG89" s="12"/>
      <c r="MNH89" s="12"/>
      <c r="MNI89" s="12"/>
      <c r="MNJ89" s="12"/>
      <c r="MNK89" s="12"/>
      <c r="MNL89" s="12"/>
      <c r="MNM89" s="12"/>
      <c r="MNN89" s="12"/>
      <c r="MNO89" s="12"/>
      <c r="MNP89" s="12"/>
      <c r="MNQ89" s="12"/>
      <c r="MNR89" s="12"/>
      <c r="MNS89" s="12"/>
      <c r="MNT89" s="12"/>
      <c r="MNU89" s="12"/>
      <c r="MNV89" s="12"/>
      <c r="MNW89" s="12"/>
      <c r="MNX89" s="12"/>
      <c r="MNY89" s="12"/>
      <c r="MNZ89" s="12"/>
      <c r="MOA89" s="12"/>
      <c r="MOB89" s="12"/>
      <c r="MOC89" s="12"/>
      <c r="MOD89" s="12"/>
      <c r="MOE89" s="12"/>
      <c r="MOF89" s="12"/>
      <c r="MOG89" s="12"/>
      <c r="MOH89" s="12"/>
      <c r="MOI89" s="12"/>
      <c r="MOJ89" s="12"/>
      <c r="MOK89" s="12"/>
      <c r="MOL89" s="12"/>
      <c r="MOM89" s="12"/>
      <c r="MON89" s="12"/>
      <c r="MOO89" s="12"/>
      <c r="MOP89" s="12"/>
      <c r="MOQ89" s="12"/>
      <c r="MOR89" s="12"/>
      <c r="MOS89" s="12"/>
      <c r="MOT89" s="12"/>
      <c r="MOU89" s="12"/>
      <c r="MOV89" s="12"/>
      <c r="MOW89" s="12"/>
      <c r="MOX89" s="12"/>
      <c r="MOY89" s="12"/>
      <c r="MOZ89" s="12"/>
      <c r="MPA89" s="12"/>
      <c r="MPB89" s="12"/>
      <c r="MPC89" s="12"/>
      <c r="MPD89" s="12"/>
      <c r="MPE89" s="12"/>
      <c r="MPF89" s="12"/>
      <c r="MPG89" s="12"/>
      <c r="MPH89" s="12"/>
      <c r="MPI89" s="12"/>
      <c r="MPJ89" s="12"/>
      <c r="MPK89" s="12"/>
      <c r="MPL89" s="12"/>
      <c r="MPM89" s="12"/>
      <c r="MPN89" s="12"/>
      <c r="MPO89" s="12"/>
      <c r="MPP89" s="12"/>
      <c r="MPQ89" s="12"/>
      <c r="MPR89" s="12"/>
      <c r="MPS89" s="12"/>
      <c r="MPT89" s="12"/>
      <c r="MPU89" s="12"/>
      <c r="MPV89" s="12"/>
      <c r="MPW89" s="12"/>
      <c r="MPX89" s="12"/>
      <c r="MPY89" s="12"/>
      <c r="MPZ89" s="12"/>
      <c r="MQA89" s="12"/>
      <c r="MQB89" s="12"/>
      <c r="MQC89" s="12"/>
      <c r="MQD89" s="12"/>
      <c r="MQE89" s="12"/>
      <c r="MQF89" s="12"/>
      <c r="MQG89" s="12"/>
      <c r="MQH89" s="12"/>
      <c r="MQI89" s="12"/>
      <c r="MQJ89" s="12"/>
      <c r="MQK89" s="12"/>
      <c r="MQL89" s="12"/>
      <c r="MQM89" s="12"/>
      <c r="MQN89" s="12"/>
      <c r="MQO89" s="12"/>
      <c r="MQP89" s="12"/>
      <c r="MQQ89" s="12"/>
      <c r="MQR89" s="12"/>
      <c r="MQS89" s="12"/>
      <c r="MQT89" s="12"/>
      <c r="MQU89" s="12"/>
      <c r="MQV89" s="12"/>
      <c r="MQW89" s="12"/>
      <c r="MQX89" s="12"/>
      <c r="MQY89" s="12"/>
      <c r="MQZ89" s="12"/>
      <c r="MRA89" s="12"/>
      <c r="MRB89" s="12"/>
      <c r="MRC89" s="12"/>
      <c r="MRD89" s="12"/>
      <c r="MRE89" s="12"/>
      <c r="MRF89" s="12"/>
      <c r="MRG89" s="12"/>
      <c r="MRH89" s="12"/>
      <c r="MRI89" s="12"/>
      <c r="MRJ89" s="12"/>
      <c r="MRK89" s="12"/>
      <c r="MRL89" s="12"/>
      <c r="MRM89" s="12"/>
      <c r="MRN89" s="12"/>
      <c r="MRO89" s="12"/>
      <c r="MRP89" s="12"/>
      <c r="MRQ89" s="12"/>
      <c r="MRR89" s="12"/>
      <c r="MRS89" s="12"/>
      <c r="MRT89" s="12"/>
      <c r="MRU89" s="12"/>
      <c r="MRV89" s="12"/>
      <c r="MRW89" s="12"/>
      <c r="MRX89" s="12"/>
      <c r="MRY89" s="12"/>
      <c r="MRZ89" s="12"/>
      <c r="MSA89" s="12"/>
      <c r="MSB89" s="12"/>
      <c r="MSC89" s="12"/>
      <c r="MSD89" s="12"/>
      <c r="MSE89" s="12"/>
      <c r="MSF89" s="12"/>
      <c r="MSG89" s="12"/>
      <c r="MSH89" s="12"/>
      <c r="MSI89" s="12"/>
      <c r="MSJ89" s="12"/>
      <c r="MSK89" s="12"/>
      <c r="MSL89" s="12"/>
      <c r="MSM89" s="12"/>
      <c r="MSN89" s="12"/>
      <c r="MSO89" s="12"/>
      <c r="MSP89" s="12"/>
      <c r="MSQ89" s="12"/>
      <c r="MSR89" s="12"/>
      <c r="MSS89" s="12"/>
      <c r="MST89" s="12"/>
      <c r="MSU89" s="12"/>
      <c r="MSV89" s="12"/>
      <c r="MSW89" s="12"/>
      <c r="MSX89" s="12"/>
      <c r="MSY89" s="12"/>
      <c r="MSZ89" s="12"/>
      <c r="MTA89" s="12"/>
      <c r="MTB89" s="12"/>
      <c r="MTC89" s="12"/>
      <c r="MTD89" s="12"/>
      <c r="MTE89" s="12"/>
      <c r="MTF89" s="12"/>
      <c r="MTG89" s="12"/>
      <c r="MTH89" s="12"/>
      <c r="MTI89" s="12"/>
      <c r="MTJ89" s="12"/>
      <c r="MTK89" s="12"/>
      <c r="MTL89" s="12"/>
      <c r="MTM89" s="12"/>
      <c r="MTN89" s="12"/>
      <c r="MTO89" s="12"/>
      <c r="MTP89" s="12"/>
      <c r="MTQ89" s="12"/>
      <c r="MTR89" s="12"/>
      <c r="MTS89" s="12"/>
      <c r="MTT89" s="12"/>
      <c r="MTU89" s="12"/>
      <c r="MTV89" s="12"/>
      <c r="MTW89" s="12"/>
      <c r="MTX89" s="12"/>
      <c r="MTY89" s="12"/>
      <c r="MTZ89" s="12"/>
      <c r="MUA89" s="12"/>
      <c r="MUB89" s="12"/>
      <c r="MUC89" s="12"/>
      <c r="MUD89" s="12"/>
      <c r="MUE89" s="12"/>
      <c r="MUF89" s="12"/>
      <c r="MUG89" s="12"/>
      <c r="MUH89" s="12"/>
      <c r="MUI89" s="12"/>
      <c r="MUJ89" s="12"/>
      <c r="MUK89" s="12"/>
      <c r="MUL89" s="12"/>
      <c r="MUM89" s="12"/>
      <c r="MUN89" s="12"/>
      <c r="MUO89" s="12"/>
      <c r="MUP89" s="12"/>
      <c r="MUQ89" s="12"/>
      <c r="MUR89" s="12"/>
      <c r="MUS89" s="12"/>
      <c r="MUT89" s="12"/>
      <c r="MUU89" s="12"/>
      <c r="MUV89" s="12"/>
      <c r="MUW89" s="12"/>
      <c r="MUX89" s="12"/>
      <c r="MUY89" s="12"/>
      <c r="MUZ89" s="12"/>
      <c r="MVA89" s="12"/>
      <c r="MVB89" s="12"/>
      <c r="MVC89" s="12"/>
      <c r="MVD89" s="12"/>
      <c r="MVE89" s="12"/>
      <c r="MVF89" s="12"/>
      <c r="MVG89" s="12"/>
      <c r="MVH89" s="12"/>
      <c r="MVI89" s="12"/>
      <c r="MVJ89" s="12"/>
      <c r="MVK89" s="12"/>
      <c r="MVL89" s="12"/>
      <c r="MVM89" s="12"/>
      <c r="MVN89" s="12"/>
      <c r="MVO89" s="12"/>
      <c r="MVP89" s="12"/>
      <c r="MVQ89" s="12"/>
      <c r="MVR89" s="12"/>
      <c r="MVS89" s="12"/>
      <c r="MVT89" s="12"/>
      <c r="MVU89" s="12"/>
      <c r="MVV89" s="12"/>
      <c r="MVW89" s="12"/>
      <c r="MVX89" s="12"/>
      <c r="MVY89" s="12"/>
      <c r="MVZ89" s="12"/>
      <c r="MWA89" s="12"/>
      <c r="MWB89" s="12"/>
      <c r="MWC89" s="12"/>
      <c r="MWD89" s="12"/>
      <c r="MWE89" s="12"/>
      <c r="MWF89" s="12"/>
      <c r="MWG89" s="12"/>
      <c r="MWH89" s="12"/>
      <c r="MWI89" s="12"/>
      <c r="MWJ89" s="12"/>
      <c r="MWK89" s="12"/>
      <c r="MWL89" s="12"/>
      <c r="MWM89" s="12"/>
      <c r="MWN89" s="12"/>
      <c r="MWO89" s="12"/>
      <c r="MWP89" s="12"/>
      <c r="MWQ89" s="12"/>
      <c r="MWR89" s="12"/>
      <c r="MWS89" s="12"/>
      <c r="MWT89" s="12"/>
      <c r="MWU89" s="12"/>
      <c r="MWV89" s="12"/>
      <c r="MWW89" s="12"/>
      <c r="MWX89" s="12"/>
      <c r="MWY89" s="12"/>
      <c r="MWZ89" s="12"/>
      <c r="MXA89" s="12"/>
      <c r="MXB89" s="12"/>
      <c r="MXC89" s="12"/>
      <c r="MXD89" s="12"/>
      <c r="MXE89" s="12"/>
      <c r="MXF89" s="12"/>
      <c r="MXG89" s="12"/>
      <c r="MXH89" s="12"/>
      <c r="MXI89" s="12"/>
      <c r="MXJ89" s="12"/>
      <c r="MXK89" s="12"/>
      <c r="MXL89" s="12"/>
      <c r="MXM89" s="12"/>
      <c r="MXN89" s="12"/>
      <c r="MXO89" s="12"/>
      <c r="MXP89" s="12"/>
      <c r="MXQ89" s="12"/>
      <c r="MXR89" s="12"/>
      <c r="MXS89" s="12"/>
      <c r="MXT89" s="12"/>
      <c r="MXU89" s="12"/>
      <c r="MXV89" s="12"/>
      <c r="MXW89" s="12"/>
      <c r="MXX89" s="12"/>
      <c r="MXY89" s="12"/>
      <c r="MXZ89" s="12"/>
      <c r="MYA89" s="12"/>
      <c r="MYB89" s="12"/>
      <c r="MYC89" s="12"/>
      <c r="MYD89" s="12"/>
      <c r="MYE89" s="12"/>
      <c r="MYF89" s="12"/>
      <c r="MYG89" s="12"/>
      <c r="MYH89" s="12"/>
      <c r="MYI89" s="12"/>
      <c r="MYJ89" s="12"/>
      <c r="MYK89" s="12"/>
      <c r="MYL89" s="12"/>
      <c r="MYM89" s="12"/>
      <c r="MYN89" s="12"/>
      <c r="MYO89" s="12"/>
      <c r="MYP89" s="12"/>
      <c r="MYQ89" s="12"/>
      <c r="MYR89" s="12"/>
      <c r="MYS89" s="12"/>
      <c r="MYT89" s="12"/>
      <c r="MYU89" s="12"/>
      <c r="MYV89" s="12"/>
      <c r="MYW89" s="12"/>
      <c r="MYX89" s="12"/>
      <c r="MYY89" s="12"/>
      <c r="MYZ89" s="12"/>
      <c r="MZA89" s="12"/>
      <c r="MZB89" s="12"/>
      <c r="MZC89" s="12"/>
      <c r="MZD89" s="12"/>
      <c r="MZE89" s="12"/>
      <c r="MZF89" s="12"/>
      <c r="MZG89" s="12"/>
      <c r="MZH89" s="12"/>
      <c r="MZI89" s="12"/>
      <c r="MZJ89" s="12"/>
      <c r="MZK89" s="12"/>
      <c r="MZL89" s="12"/>
      <c r="MZM89" s="12"/>
      <c r="MZN89" s="12"/>
      <c r="MZO89" s="12"/>
      <c r="MZP89" s="12"/>
      <c r="MZQ89" s="12"/>
      <c r="MZR89" s="12"/>
      <c r="MZS89" s="12"/>
      <c r="MZT89" s="12"/>
      <c r="MZU89" s="12"/>
      <c r="MZV89" s="12"/>
      <c r="MZW89" s="12"/>
      <c r="MZX89" s="12"/>
      <c r="MZY89" s="12"/>
      <c r="MZZ89" s="12"/>
      <c r="NAA89" s="12"/>
      <c r="NAB89" s="12"/>
      <c r="NAC89" s="12"/>
      <c r="NAD89" s="12"/>
      <c r="NAE89" s="12"/>
      <c r="NAF89" s="12"/>
      <c r="NAG89" s="12"/>
      <c r="NAH89" s="12"/>
      <c r="NAI89" s="12"/>
      <c r="NAJ89" s="12"/>
      <c r="NAK89" s="12"/>
      <c r="NAL89" s="12"/>
      <c r="NAM89" s="12"/>
      <c r="NAN89" s="12"/>
      <c r="NAO89" s="12"/>
      <c r="NAP89" s="12"/>
      <c r="NAQ89" s="12"/>
      <c r="NAR89" s="12"/>
      <c r="NAS89" s="12"/>
      <c r="NAT89" s="12"/>
      <c r="NAU89" s="12"/>
      <c r="NAV89" s="12"/>
      <c r="NAW89" s="12"/>
      <c r="NAX89" s="12"/>
      <c r="NAY89" s="12"/>
      <c r="NAZ89" s="12"/>
      <c r="NBA89" s="12"/>
      <c r="NBB89" s="12"/>
      <c r="NBC89" s="12"/>
      <c r="NBD89" s="12"/>
      <c r="NBE89" s="12"/>
      <c r="NBF89" s="12"/>
      <c r="NBG89" s="12"/>
      <c r="NBH89" s="12"/>
      <c r="NBI89" s="12"/>
      <c r="NBJ89" s="12"/>
      <c r="NBK89" s="12"/>
      <c r="NBL89" s="12"/>
      <c r="NBM89" s="12"/>
      <c r="NBN89" s="12"/>
      <c r="NBO89" s="12"/>
      <c r="NBP89" s="12"/>
      <c r="NBQ89" s="12"/>
      <c r="NBR89" s="12"/>
      <c r="NBS89" s="12"/>
      <c r="NBT89" s="12"/>
      <c r="NBU89" s="12"/>
      <c r="NBV89" s="12"/>
      <c r="NBW89" s="12"/>
      <c r="NBX89" s="12"/>
      <c r="NBY89" s="12"/>
      <c r="NBZ89" s="12"/>
      <c r="NCA89" s="12"/>
      <c r="NCB89" s="12"/>
      <c r="NCC89" s="12"/>
      <c r="NCD89" s="12"/>
      <c r="NCE89" s="12"/>
      <c r="NCF89" s="12"/>
      <c r="NCG89" s="12"/>
      <c r="NCH89" s="12"/>
      <c r="NCI89" s="12"/>
      <c r="NCJ89" s="12"/>
      <c r="NCK89" s="12"/>
      <c r="NCL89" s="12"/>
      <c r="NCM89" s="12"/>
      <c r="NCN89" s="12"/>
      <c r="NCO89" s="12"/>
      <c r="NCP89" s="12"/>
      <c r="NCQ89" s="12"/>
      <c r="NCR89" s="12"/>
      <c r="NCS89" s="12"/>
      <c r="NCT89" s="12"/>
      <c r="NCU89" s="12"/>
      <c r="NCV89" s="12"/>
      <c r="NCW89" s="12"/>
      <c r="NCX89" s="12"/>
      <c r="NCY89" s="12"/>
      <c r="NCZ89" s="12"/>
      <c r="NDA89" s="12"/>
      <c r="NDB89" s="12"/>
      <c r="NDC89" s="12"/>
      <c r="NDD89" s="12"/>
      <c r="NDE89" s="12"/>
      <c r="NDF89" s="12"/>
      <c r="NDG89" s="12"/>
      <c r="NDH89" s="12"/>
      <c r="NDI89" s="12"/>
      <c r="NDJ89" s="12"/>
      <c r="NDK89" s="12"/>
      <c r="NDL89" s="12"/>
      <c r="NDM89" s="12"/>
      <c r="NDN89" s="12"/>
      <c r="NDO89" s="12"/>
      <c r="NDP89" s="12"/>
      <c r="NDQ89" s="12"/>
      <c r="NDR89" s="12"/>
      <c r="NDS89" s="12"/>
      <c r="NDT89" s="12"/>
      <c r="NDU89" s="12"/>
      <c r="NDV89" s="12"/>
      <c r="NDW89" s="12"/>
      <c r="NDX89" s="12"/>
      <c r="NDY89" s="12"/>
      <c r="NDZ89" s="12"/>
      <c r="NEA89" s="12"/>
      <c r="NEB89" s="12"/>
      <c r="NEC89" s="12"/>
      <c r="NED89" s="12"/>
      <c r="NEE89" s="12"/>
      <c r="NEF89" s="12"/>
      <c r="NEG89" s="12"/>
      <c r="NEH89" s="12"/>
      <c r="NEI89" s="12"/>
      <c r="NEJ89" s="12"/>
      <c r="NEK89" s="12"/>
      <c r="NEL89" s="12"/>
      <c r="NEM89" s="12"/>
      <c r="NEN89" s="12"/>
      <c r="NEO89" s="12"/>
      <c r="NEP89" s="12"/>
      <c r="NEQ89" s="12"/>
      <c r="NER89" s="12"/>
      <c r="NES89" s="12"/>
      <c r="NET89" s="12"/>
      <c r="NEU89" s="12"/>
      <c r="NEV89" s="12"/>
      <c r="NEW89" s="12"/>
      <c r="NEX89" s="12"/>
      <c r="NEY89" s="12"/>
      <c r="NEZ89" s="12"/>
      <c r="NFA89" s="12"/>
      <c r="NFB89" s="12"/>
      <c r="NFC89" s="12"/>
      <c r="NFD89" s="12"/>
      <c r="NFE89" s="12"/>
      <c r="NFF89" s="12"/>
      <c r="NFG89" s="12"/>
      <c r="NFH89" s="12"/>
      <c r="NFI89" s="12"/>
      <c r="NFJ89" s="12"/>
      <c r="NFK89" s="12"/>
      <c r="NFL89" s="12"/>
      <c r="NFM89" s="12"/>
      <c r="NFN89" s="12"/>
      <c r="NFO89" s="12"/>
      <c r="NFP89" s="12"/>
      <c r="NFQ89" s="12"/>
      <c r="NFR89" s="12"/>
      <c r="NFS89" s="12"/>
      <c r="NFT89" s="12"/>
      <c r="NFU89" s="12"/>
      <c r="NFV89" s="12"/>
      <c r="NFW89" s="12"/>
      <c r="NFX89" s="12"/>
      <c r="NFY89" s="12"/>
      <c r="NFZ89" s="12"/>
      <c r="NGA89" s="12"/>
      <c r="NGB89" s="12"/>
      <c r="NGC89" s="12"/>
      <c r="NGD89" s="12"/>
      <c r="NGE89" s="12"/>
      <c r="NGF89" s="12"/>
      <c r="NGG89" s="12"/>
      <c r="NGH89" s="12"/>
      <c r="NGI89" s="12"/>
      <c r="NGJ89" s="12"/>
      <c r="NGK89" s="12"/>
      <c r="NGL89" s="12"/>
      <c r="NGM89" s="12"/>
      <c r="NGN89" s="12"/>
      <c r="NGO89" s="12"/>
      <c r="NGP89" s="12"/>
      <c r="NGQ89" s="12"/>
      <c r="NGR89" s="12"/>
      <c r="NGS89" s="12"/>
      <c r="NGT89" s="12"/>
      <c r="NGU89" s="12"/>
      <c r="NGV89" s="12"/>
      <c r="NGW89" s="12"/>
      <c r="NGX89" s="12"/>
      <c r="NGY89" s="12"/>
      <c r="NGZ89" s="12"/>
      <c r="NHA89" s="12"/>
      <c r="NHB89" s="12"/>
      <c r="NHC89" s="12"/>
      <c r="NHD89" s="12"/>
      <c r="NHE89" s="12"/>
      <c r="NHF89" s="12"/>
      <c r="NHG89" s="12"/>
      <c r="NHH89" s="12"/>
      <c r="NHI89" s="12"/>
      <c r="NHJ89" s="12"/>
      <c r="NHK89" s="12"/>
      <c r="NHL89" s="12"/>
      <c r="NHM89" s="12"/>
      <c r="NHN89" s="12"/>
      <c r="NHO89" s="12"/>
      <c r="NHP89" s="12"/>
      <c r="NHQ89" s="12"/>
      <c r="NHR89" s="12"/>
      <c r="NHS89" s="12"/>
      <c r="NHT89" s="12"/>
      <c r="NHU89" s="12"/>
      <c r="NHV89" s="12"/>
      <c r="NHW89" s="12"/>
      <c r="NHX89" s="12"/>
      <c r="NHY89" s="12"/>
      <c r="NHZ89" s="12"/>
      <c r="NIA89" s="12"/>
      <c r="NIB89" s="12"/>
      <c r="NIC89" s="12"/>
      <c r="NID89" s="12"/>
      <c r="NIE89" s="12"/>
      <c r="NIF89" s="12"/>
      <c r="NIG89" s="12"/>
      <c r="NIH89" s="12"/>
      <c r="NII89" s="12"/>
      <c r="NIJ89" s="12"/>
      <c r="NIK89" s="12"/>
      <c r="NIL89" s="12"/>
      <c r="NIM89" s="12"/>
      <c r="NIN89" s="12"/>
      <c r="NIO89" s="12"/>
      <c r="NIP89" s="12"/>
      <c r="NIQ89" s="12"/>
      <c r="NIR89" s="12"/>
      <c r="NIS89" s="12"/>
      <c r="NIT89" s="12"/>
      <c r="NIU89" s="12"/>
      <c r="NIV89" s="12"/>
      <c r="NIW89" s="12"/>
      <c r="NIX89" s="12"/>
      <c r="NIY89" s="12"/>
      <c r="NIZ89" s="12"/>
      <c r="NJA89" s="12"/>
      <c r="NJB89" s="12"/>
      <c r="NJC89" s="12"/>
      <c r="NJD89" s="12"/>
      <c r="NJE89" s="12"/>
      <c r="NJF89" s="12"/>
      <c r="NJG89" s="12"/>
      <c r="NJH89" s="12"/>
      <c r="NJI89" s="12"/>
      <c r="NJJ89" s="12"/>
      <c r="NJK89" s="12"/>
      <c r="NJL89" s="12"/>
      <c r="NJM89" s="12"/>
      <c r="NJN89" s="12"/>
      <c r="NJO89" s="12"/>
      <c r="NJP89" s="12"/>
      <c r="NJQ89" s="12"/>
      <c r="NJR89" s="12"/>
      <c r="NJS89" s="12"/>
      <c r="NJT89" s="12"/>
      <c r="NJU89" s="12"/>
      <c r="NJV89" s="12"/>
      <c r="NJW89" s="12"/>
      <c r="NJX89" s="12"/>
      <c r="NJY89" s="12"/>
      <c r="NJZ89" s="12"/>
      <c r="NKA89" s="12"/>
      <c r="NKB89" s="12"/>
      <c r="NKC89" s="12"/>
      <c r="NKD89" s="12"/>
      <c r="NKE89" s="12"/>
      <c r="NKF89" s="12"/>
      <c r="NKG89" s="12"/>
      <c r="NKH89" s="12"/>
      <c r="NKI89" s="12"/>
      <c r="NKJ89" s="12"/>
      <c r="NKK89" s="12"/>
      <c r="NKL89" s="12"/>
      <c r="NKM89" s="12"/>
      <c r="NKN89" s="12"/>
      <c r="NKO89" s="12"/>
      <c r="NKP89" s="12"/>
      <c r="NKQ89" s="12"/>
      <c r="NKR89" s="12"/>
      <c r="NKS89" s="12"/>
      <c r="NKT89" s="12"/>
      <c r="NKU89" s="12"/>
      <c r="NKV89" s="12"/>
      <c r="NKW89" s="12"/>
      <c r="NKX89" s="12"/>
      <c r="NKY89" s="12"/>
      <c r="NKZ89" s="12"/>
      <c r="NLA89" s="12"/>
      <c r="NLB89" s="12"/>
      <c r="NLC89" s="12"/>
      <c r="NLD89" s="12"/>
      <c r="NLE89" s="12"/>
      <c r="NLF89" s="12"/>
      <c r="NLG89" s="12"/>
      <c r="NLH89" s="12"/>
      <c r="NLI89" s="12"/>
      <c r="NLJ89" s="12"/>
      <c r="NLK89" s="12"/>
      <c r="NLL89" s="12"/>
      <c r="NLM89" s="12"/>
      <c r="NLN89" s="12"/>
      <c r="NLO89" s="12"/>
      <c r="NLP89" s="12"/>
      <c r="NLQ89" s="12"/>
      <c r="NLR89" s="12"/>
      <c r="NLS89" s="12"/>
      <c r="NLT89" s="12"/>
      <c r="NLU89" s="12"/>
      <c r="NLV89" s="12"/>
      <c r="NLW89" s="12"/>
      <c r="NLX89" s="12"/>
      <c r="NLY89" s="12"/>
      <c r="NLZ89" s="12"/>
      <c r="NMA89" s="12"/>
      <c r="NMB89" s="12"/>
      <c r="NMC89" s="12"/>
      <c r="NMD89" s="12"/>
      <c r="NME89" s="12"/>
      <c r="NMF89" s="12"/>
      <c r="NMG89" s="12"/>
      <c r="NMH89" s="12"/>
      <c r="NMI89" s="12"/>
      <c r="NMJ89" s="12"/>
      <c r="NMK89" s="12"/>
      <c r="NML89" s="12"/>
      <c r="NMM89" s="12"/>
      <c r="NMN89" s="12"/>
      <c r="NMO89" s="12"/>
      <c r="NMP89" s="12"/>
      <c r="NMQ89" s="12"/>
      <c r="NMR89" s="12"/>
      <c r="NMS89" s="12"/>
      <c r="NMT89" s="12"/>
      <c r="NMU89" s="12"/>
      <c r="NMV89" s="12"/>
      <c r="NMW89" s="12"/>
      <c r="NMX89" s="12"/>
      <c r="NMY89" s="12"/>
      <c r="NMZ89" s="12"/>
      <c r="NNA89" s="12"/>
      <c r="NNB89" s="12"/>
      <c r="NNC89" s="12"/>
      <c r="NND89" s="12"/>
      <c r="NNE89" s="12"/>
      <c r="NNF89" s="12"/>
      <c r="NNG89" s="12"/>
      <c r="NNH89" s="12"/>
      <c r="NNI89" s="12"/>
      <c r="NNJ89" s="12"/>
      <c r="NNK89" s="12"/>
      <c r="NNL89" s="12"/>
      <c r="NNM89" s="12"/>
      <c r="NNN89" s="12"/>
      <c r="NNO89" s="12"/>
      <c r="NNP89" s="12"/>
      <c r="NNQ89" s="12"/>
      <c r="NNR89" s="12"/>
      <c r="NNS89" s="12"/>
      <c r="NNT89" s="12"/>
      <c r="NNU89" s="12"/>
      <c r="NNV89" s="12"/>
      <c r="NNW89" s="12"/>
      <c r="NNX89" s="12"/>
      <c r="NNY89" s="12"/>
      <c r="NNZ89" s="12"/>
      <c r="NOA89" s="12"/>
      <c r="NOB89" s="12"/>
      <c r="NOC89" s="12"/>
      <c r="NOD89" s="12"/>
      <c r="NOE89" s="12"/>
      <c r="NOF89" s="12"/>
      <c r="NOG89" s="12"/>
      <c r="NOH89" s="12"/>
      <c r="NOI89" s="12"/>
      <c r="NOJ89" s="12"/>
      <c r="NOK89" s="12"/>
      <c r="NOL89" s="12"/>
      <c r="NOM89" s="12"/>
      <c r="NON89" s="12"/>
      <c r="NOO89" s="12"/>
      <c r="NOP89" s="12"/>
      <c r="NOQ89" s="12"/>
      <c r="NOR89" s="12"/>
      <c r="NOS89" s="12"/>
      <c r="NOT89" s="12"/>
      <c r="NOU89" s="12"/>
      <c r="NOV89" s="12"/>
      <c r="NOW89" s="12"/>
      <c r="NOX89" s="12"/>
      <c r="NOY89" s="12"/>
      <c r="NOZ89" s="12"/>
      <c r="NPA89" s="12"/>
      <c r="NPB89" s="12"/>
      <c r="NPC89" s="12"/>
      <c r="NPD89" s="12"/>
      <c r="NPE89" s="12"/>
      <c r="NPF89" s="12"/>
      <c r="NPG89" s="12"/>
      <c r="NPH89" s="12"/>
      <c r="NPI89" s="12"/>
      <c r="NPJ89" s="12"/>
      <c r="NPK89" s="12"/>
      <c r="NPL89" s="12"/>
      <c r="NPM89" s="12"/>
      <c r="NPN89" s="12"/>
      <c r="NPO89" s="12"/>
      <c r="NPP89" s="12"/>
      <c r="NPQ89" s="12"/>
      <c r="NPR89" s="12"/>
      <c r="NPS89" s="12"/>
      <c r="NPT89" s="12"/>
      <c r="NPU89" s="12"/>
      <c r="NPV89" s="12"/>
      <c r="NPW89" s="12"/>
      <c r="NPX89" s="12"/>
      <c r="NPY89" s="12"/>
      <c r="NPZ89" s="12"/>
      <c r="NQA89" s="12"/>
      <c r="NQB89" s="12"/>
      <c r="NQC89" s="12"/>
      <c r="NQD89" s="12"/>
      <c r="NQE89" s="12"/>
      <c r="NQF89" s="12"/>
      <c r="NQG89" s="12"/>
      <c r="NQH89" s="12"/>
      <c r="NQI89" s="12"/>
      <c r="NQJ89" s="12"/>
      <c r="NQK89" s="12"/>
      <c r="NQL89" s="12"/>
      <c r="NQM89" s="12"/>
      <c r="NQN89" s="12"/>
      <c r="NQO89" s="12"/>
      <c r="NQP89" s="12"/>
      <c r="NQQ89" s="12"/>
      <c r="NQR89" s="12"/>
      <c r="NQS89" s="12"/>
      <c r="NQT89" s="12"/>
      <c r="NQU89" s="12"/>
      <c r="NQV89" s="12"/>
      <c r="NQW89" s="12"/>
      <c r="NQX89" s="12"/>
      <c r="NQY89" s="12"/>
      <c r="NQZ89" s="12"/>
      <c r="NRA89" s="12"/>
      <c r="NRB89" s="12"/>
      <c r="NRC89" s="12"/>
      <c r="NRD89" s="12"/>
      <c r="NRE89" s="12"/>
      <c r="NRF89" s="12"/>
      <c r="NRG89" s="12"/>
      <c r="NRH89" s="12"/>
      <c r="NRI89" s="12"/>
      <c r="NRJ89" s="12"/>
      <c r="NRK89" s="12"/>
      <c r="NRL89" s="12"/>
      <c r="NRM89" s="12"/>
      <c r="NRN89" s="12"/>
      <c r="NRO89" s="12"/>
      <c r="NRP89" s="12"/>
      <c r="NRQ89" s="12"/>
      <c r="NRR89" s="12"/>
      <c r="NRS89" s="12"/>
      <c r="NRT89" s="12"/>
      <c r="NRU89" s="12"/>
      <c r="NRV89" s="12"/>
      <c r="NRW89" s="12"/>
      <c r="NRX89" s="12"/>
      <c r="NRY89" s="12"/>
      <c r="NRZ89" s="12"/>
      <c r="NSA89" s="12"/>
      <c r="NSB89" s="12"/>
      <c r="NSC89" s="12"/>
      <c r="NSD89" s="12"/>
      <c r="NSE89" s="12"/>
      <c r="NSF89" s="12"/>
      <c r="NSG89" s="12"/>
      <c r="NSH89" s="12"/>
      <c r="NSI89" s="12"/>
      <c r="NSJ89" s="12"/>
      <c r="NSK89" s="12"/>
      <c r="NSL89" s="12"/>
      <c r="NSM89" s="12"/>
      <c r="NSN89" s="12"/>
      <c r="NSO89" s="12"/>
      <c r="NSP89" s="12"/>
      <c r="NSQ89" s="12"/>
      <c r="NSR89" s="12"/>
      <c r="NSS89" s="12"/>
      <c r="NST89" s="12"/>
      <c r="NSU89" s="12"/>
      <c r="NSV89" s="12"/>
      <c r="NSW89" s="12"/>
      <c r="NSX89" s="12"/>
      <c r="NSY89" s="12"/>
      <c r="NSZ89" s="12"/>
      <c r="NTA89" s="12"/>
      <c r="NTB89" s="12"/>
      <c r="NTC89" s="12"/>
      <c r="NTD89" s="12"/>
      <c r="NTE89" s="12"/>
      <c r="NTF89" s="12"/>
      <c r="NTG89" s="12"/>
      <c r="NTH89" s="12"/>
      <c r="NTI89" s="12"/>
      <c r="NTJ89" s="12"/>
      <c r="NTK89" s="12"/>
      <c r="NTL89" s="12"/>
      <c r="NTM89" s="12"/>
      <c r="NTN89" s="12"/>
      <c r="NTO89" s="12"/>
      <c r="NTP89" s="12"/>
      <c r="NTQ89" s="12"/>
      <c r="NTR89" s="12"/>
      <c r="NTS89" s="12"/>
      <c r="NTT89" s="12"/>
      <c r="NTU89" s="12"/>
      <c r="NTV89" s="12"/>
      <c r="NTW89" s="12"/>
      <c r="NTX89" s="12"/>
      <c r="NTY89" s="12"/>
      <c r="NTZ89" s="12"/>
      <c r="NUA89" s="12"/>
      <c r="NUB89" s="12"/>
      <c r="NUC89" s="12"/>
      <c r="NUD89" s="12"/>
      <c r="NUE89" s="12"/>
      <c r="NUF89" s="12"/>
      <c r="NUG89" s="12"/>
      <c r="NUH89" s="12"/>
      <c r="NUI89" s="12"/>
      <c r="NUJ89" s="12"/>
      <c r="NUK89" s="12"/>
      <c r="NUL89" s="12"/>
      <c r="NUM89" s="12"/>
      <c r="NUN89" s="12"/>
      <c r="NUO89" s="12"/>
      <c r="NUP89" s="12"/>
      <c r="NUQ89" s="12"/>
      <c r="NUR89" s="12"/>
      <c r="NUS89" s="12"/>
      <c r="NUT89" s="12"/>
      <c r="NUU89" s="12"/>
      <c r="NUV89" s="12"/>
      <c r="NUW89" s="12"/>
      <c r="NUX89" s="12"/>
      <c r="NUY89" s="12"/>
      <c r="NUZ89" s="12"/>
      <c r="NVA89" s="12"/>
      <c r="NVB89" s="12"/>
      <c r="NVC89" s="12"/>
      <c r="NVD89" s="12"/>
      <c r="NVE89" s="12"/>
      <c r="NVF89" s="12"/>
      <c r="NVG89" s="12"/>
      <c r="NVH89" s="12"/>
      <c r="NVI89" s="12"/>
      <c r="NVJ89" s="12"/>
      <c r="NVK89" s="12"/>
      <c r="NVL89" s="12"/>
      <c r="NVM89" s="12"/>
      <c r="NVN89" s="12"/>
      <c r="NVO89" s="12"/>
      <c r="NVP89" s="12"/>
      <c r="NVQ89" s="12"/>
      <c r="NVR89" s="12"/>
      <c r="NVS89" s="12"/>
      <c r="NVT89" s="12"/>
      <c r="NVU89" s="12"/>
      <c r="NVV89" s="12"/>
      <c r="NVW89" s="12"/>
      <c r="NVX89" s="12"/>
      <c r="NVY89" s="12"/>
      <c r="NVZ89" s="12"/>
      <c r="NWA89" s="12"/>
      <c r="NWB89" s="12"/>
      <c r="NWC89" s="12"/>
      <c r="NWD89" s="12"/>
      <c r="NWE89" s="12"/>
      <c r="NWF89" s="12"/>
      <c r="NWG89" s="12"/>
      <c r="NWH89" s="12"/>
      <c r="NWI89" s="12"/>
      <c r="NWJ89" s="12"/>
      <c r="NWK89" s="12"/>
      <c r="NWL89" s="12"/>
      <c r="NWM89" s="12"/>
      <c r="NWN89" s="12"/>
      <c r="NWO89" s="12"/>
      <c r="NWP89" s="12"/>
      <c r="NWQ89" s="12"/>
      <c r="NWR89" s="12"/>
      <c r="NWS89" s="12"/>
      <c r="NWT89" s="12"/>
      <c r="NWU89" s="12"/>
      <c r="NWV89" s="12"/>
      <c r="NWW89" s="12"/>
      <c r="NWX89" s="12"/>
      <c r="NWY89" s="12"/>
      <c r="NWZ89" s="12"/>
      <c r="NXA89" s="12"/>
      <c r="NXB89" s="12"/>
      <c r="NXC89" s="12"/>
      <c r="NXD89" s="12"/>
      <c r="NXE89" s="12"/>
      <c r="NXF89" s="12"/>
      <c r="NXG89" s="12"/>
      <c r="NXH89" s="12"/>
      <c r="NXI89" s="12"/>
      <c r="NXJ89" s="12"/>
      <c r="NXK89" s="12"/>
      <c r="NXL89" s="12"/>
      <c r="NXM89" s="12"/>
      <c r="NXN89" s="12"/>
      <c r="NXO89" s="12"/>
      <c r="NXP89" s="12"/>
      <c r="NXQ89" s="12"/>
      <c r="NXR89" s="12"/>
      <c r="NXS89" s="12"/>
      <c r="NXT89" s="12"/>
      <c r="NXU89" s="12"/>
      <c r="NXV89" s="12"/>
      <c r="NXW89" s="12"/>
      <c r="NXX89" s="12"/>
      <c r="NXY89" s="12"/>
      <c r="NXZ89" s="12"/>
      <c r="NYA89" s="12"/>
      <c r="NYB89" s="12"/>
      <c r="NYC89" s="12"/>
      <c r="NYD89" s="12"/>
      <c r="NYE89" s="12"/>
      <c r="NYF89" s="12"/>
      <c r="NYG89" s="12"/>
      <c r="NYH89" s="12"/>
      <c r="NYI89" s="12"/>
      <c r="NYJ89" s="12"/>
      <c r="NYK89" s="12"/>
      <c r="NYL89" s="12"/>
      <c r="NYM89" s="12"/>
      <c r="NYN89" s="12"/>
      <c r="NYO89" s="12"/>
      <c r="NYP89" s="12"/>
      <c r="NYQ89" s="12"/>
      <c r="NYR89" s="12"/>
      <c r="NYS89" s="12"/>
      <c r="NYT89" s="12"/>
      <c r="NYU89" s="12"/>
      <c r="NYV89" s="12"/>
      <c r="NYW89" s="12"/>
      <c r="NYX89" s="12"/>
      <c r="NYY89" s="12"/>
      <c r="NYZ89" s="12"/>
      <c r="NZA89" s="12"/>
      <c r="NZB89" s="12"/>
      <c r="NZC89" s="12"/>
      <c r="NZD89" s="12"/>
      <c r="NZE89" s="12"/>
      <c r="NZF89" s="12"/>
      <c r="NZG89" s="12"/>
      <c r="NZH89" s="12"/>
      <c r="NZI89" s="12"/>
      <c r="NZJ89" s="12"/>
      <c r="NZK89" s="12"/>
      <c r="NZL89" s="12"/>
      <c r="NZM89" s="12"/>
      <c r="NZN89" s="12"/>
      <c r="NZO89" s="12"/>
      <c r="NZP89" s="12"/>
      <c r="NZQ89" s="12"/>
      <c r="NZR89" s="12"/>
      <c r="NZS89" s="12"/>
      <c r="NZT89" s="12"/>
      <c r="NZU89" s="12"/>
      <c r="NZV89" s="12"/>
      <c r="NZW89" s="12"/>
      <c r="NZX89" s="12"/>
      <c r="NZY89" s="12"/>
      <c r="NZZ89" s="12"/>
      <c r="OAA89" s="12"/>
      <c r="OAB89" s="12"/>
      <c r="OAC89" s="12"/>
      <c r="OAD89" s="12"/>
      <c r="OAE89" s="12"/>
      <c r="OAF89" s="12"/>
      <c r="OAG89" s="12"/>
      <c r="OAH89" s="12"/>
      <c r="OAI89" s="12"/>
      <c r="OAJ89" s="12"/>
      <c r="OAK89" s="12"/>
      <c r="OAL89" s="12"/>
      <c r="OAM89" s="12"/>
      <c r="OAN89" s="12"/>
      <c r="OAO89" s="12"/>
      <c r="OAP89" s="12"/>
      <c r="OAQ89" s="12"/>
      <c r="OAR89" s="12"/>
      <c r="OAS89" s="12"/>
      <c r="OAT89" s="12"/>
      <c r="OAU89" s="12"/>
      <c r="OAV89" s="12"/>
      <c r="OAW89" s="12"/>
      <c r="OAX89" s="12"/>
      <c r="OAY89" s="12"/>
      <c r="OAZ89" s="12"/>
      <c r="OBA89" s="12"/>
      <c r="OBB89" s="12"/>
      <c r="OBC89" s="12"/>
      <c r="OBD89" s="12"/>
      <c r="OBE89" s="12"/>
      <c r="OBF89" s="12"/>
      <c r="OBG89" s="12"/>
      <c r="OBH89" s="12"/>
      <c r="OBI89" s="12"/>
      <c r="OBJ89" s="12"/>
      <c r="OBK89" s="12"/>
      <c r="OBL89" s="12"/>
      <c r="OBM89" s="12"/>
      <c r="OBN89" s="12"/>
      <c r="OBO89" s="12"/>
      <c r="OBP89" s="12"/>
      <c r="OBQ89" s="12"/>
      <c r="OBR89" s="12"/>
      <c r="OBS89" s="12"/>
      <c r="OBT89" s="12"/>
      <c r="OBU89" s="12"/>
      <c r="OBV89" s="12"/>
      <c r="OBW89" s="12"/>
      <c r="OBX89" s="12"/>
      <c r="OBY89" s="12"/>
      <c r="OBZ89" s="12"/>
      <c r="OCA89" s="12"/>
      <c r="OCB89" s="12"/>
      <c r="OCC89" s="12"/>
      <c r="OCD89" s="12"/>
      <c r="OCE89" s="12"/>
      <c r="OCF89" s="12"/>
      <c r="OCG89" s="12"/>
      <c r="OCH89" s="12"/>
      <c r="OCI89" s="12"/>
      <c r="OCJ89" s="12"/>
      <c r="OCK89" s="12"/>
      <c r="OCL89" s="12"/>
      <c r="OCM89" s="12"/>
      <c r="OCN89" s="12"/>
      <c r="OCO89" s="12"/>
      <c r="OCP89" s="12"/>
      <c r="OCQ89" s="12"/>
      <c r="OCR89" s="12"/>
      <c r="OCS89" s="12"/>
      <c r="OCT89" s="12"/>
      <c r="OCU89" s="12"/>
      <c r="OCV89" s="12"/>
      <c r="OCW89" s="12"/>
      <c r="OCX89" s="12"/>
      <c r="OCY89" s="12"/>
      <c r="OCZ89" s="12"/>
      <c r="ODA89" s="12"/>
      <c r="ODB89" s="12"/>
      <c r="ODC89" s="12"/>
      <c r="ODD89" s="12"/>
      <c r="ODE89" s="12"/>
      <c r="ODF89" s="12"/>
      <c r="ODG89" s="12"/>
      <c r="ODH89" s="12"/>
      <c r="ODI89" s="12"/>
      <c r="ODJ89" s="12"/>
      <c r="ODK89" s="12"/>
      <c r="ODL89" s="12"/>
      <c r="ODM89" s="12"/>
      <c r="ODN89" s="12"/>
      <c r="ODO89" s="12"/>
      <c r="ODP89" s="12"/>
      <c r="ODQ89" s="12"/>
      <c r="ODR89" s="12"/>
      <c r="ODS89" s="12"/>
      <c r="ODT89" s="12"/>
      <c r="ODU89" s="12"/>
      <c r="ODV89" s="12"/>
      <c r="ODW89" s="12"/>
      <c r="ODX89" s="12"/>
      <c r="ODY89" s="12"/>
      <c r="ODZ89" s="12"/>
      <c r="OEA89" s="12"/>
      <c r="OEB89" s="12"/>
      <c r="OEC89" s="12"/>
      <c r="OED89" s="12"/>
      <c r="OEE89" s="12"/>
      <c r="OEF89" s="12"/>
      <c r="OEG89" s="12"/>
      <c r="OEH89" s="12"/>
      <c r="OEI89" s="12"/>
      <c r="OEJ89" s="12"/>
      <c r="OEK89" s="12"/>
      <c r="OEL89" s="12"/>
      <c r="OEM89" s="12"/>
      <c r="OEN89" s="12"/>
      <c r="OEO89" s="12"/>
      <c r="OEP89" s="12"/>
      <c r="OEQ89" s="12"/>
      <c r="OER89" s="12"/>
      <c r="OES89" s="12"/>
      <c r="OET89" s="12"/>
      <c r="OEU89" s="12"/>
      <c r="OEV89" s="12"/>
      <c r="OEW89" s="12"/>
      <c r="OEX89" s="12"/>
      <c r="OEY89" s="12"/>
      <c r="OEZ89" s="12"/>
      <c r="OFA89" s="12"/>
      <c r="OFB89" s="12"/>
      <c r="OFC89" s="12"/>
      <c r="OFD89" s="12"/>
      <c r="OFE89" s="12"/>
      <c r="OFF89" s="12"/>
      <c r="OFG89" s="12"/>
      <c r="OFH89" s="12"/>
      <c r="OFI89" s="12"/>
      <c r="OFJ89" s="12"/>
      <c r="OFK89" s="12"/>
      <c r="OFL89" s="12"/>
      <c r="OFM89" s="12"/>
      <c r="OFN89" s="12"/>
      <c r="OFO89" s="12"/>
      <c r="OFP89" s="12"/>
      <c r="OFQ89" s="12"/>
      <c r="OFR89" s="12"/>
      <c r="OFS89" s="12"/>
      <c r="OFT89" s="12"/>
      <c r="OFU89" s="12"/>
      <c r="OFV89" s="12"/>
      <c r="OFW89" s="12"/>
      <c r="OFX89" s="12"/>
      <c r="OFY89" s="12"/>
      <c r="OFZ89" s="12"/>
      <c r="OGA89" s="12"/>
      <c r="OGB89" s="12"/>
      <c r="OGC89" s="12"/>
      <c r="OGD89" s="12"/>
      <c r="OGE89" s="12"/>
      <c r="OGF89" s="12"/>
      <c r="OGG89" s="12"/>
      <c r="OGH89" s="12"/>
      <c r="OGI89" s="12"/>
      <c r="OGJ89" s="12"/>
      <c r="OGK89" s="12"/>
      <c r="OGL89" s="12"/>
      <c r="OGM89" s="12"/>
      <c r="OGN89" s="12"/>
      <c r="OGO89" s="12"/>
      <c r="OGP89" s="12"/>
      <c r="OGQ89" s="12"/>
      <c r="OGR89" s="12"/>
      <c r="OGS89" s="12"/>
      <c r="OGT89" s="12"/>
      <c r="OGU89" s="12"/>
      <c r="OGV89" s="12"/>
      <c r="OGW89" s="12"/>
      <c r="OGX89" s="12"/>
      <c r="OGY89" s="12"/>
      <c r="OGZ89" s="12"/>
      <c r="OHA89" s="12"/>
      <c r="OHB89" s="12"/>
      <c r="OHC89" s="12"/>
      <c r="OHD89" s="12"/>
      <c r="OHE89" s="12"/>
      <c r="OHF89" s="12"/>
      <c r="OHG89" s="12"/>
      <c r="OHH89" s="12"/>
      <c r="OHI89" s="12"/>
      <c r="OHJ89" s="12"/>
      <c r="OHK89" s="12"/>
      <c r="OHL89" s="12"/>
      <c r="OHM89" s="12"/>
      <c r="OHN89" s="12"/>
      <c r="OHO89" s="12"/>
      <c r="OHP89" s="12"/>
      <c r="OHQ89" s="12"/>
      <c r="OHR89" s="12"/>
      <c r="OHS89" s="12"/>
      <c r="OHT89" s="12"/>
      <c r="OHU89" s="12"/>
      <c r="OHV89" s="12"/>
      <c r="OHW89" s="12"/>
      <c r="OHX89" s="12"/>
      <c r="OHY89" s="12"/>
      <c r="OHZ89" s="12"/>
      <c r="OIA89" s="12"/>
      <c r="OIB89" s="12"/>
      <c r="OIC89" s="12"/>
      <c r="OID89" s="12"/>
      <c r="OIE89" s="12"/>
      <c r="OIF89" s="12"/>
      <c r="OIG89" s="12"/>
      <c r="OIH89" s="12"/>
      <c r="OII89" s="12"/>
      <c r="OIJ89" s="12"/>
      <c r="OIK89" s="12"/>
      <c r="OIL89" s="12"/>
      <c r="OIM89" s="12"/>
      <c r="OIN89" s="12"/>
      <c r="OIO89" s="12"/>
      <c r="OIP89" s="12"/>
      <c r="OIQ89" s="12"/>
      <c r="OIR89" s="12"/>
      <c r="OIS89" s="12"/>
      <c r="OIT89" s="12"/>
      <c r="OIU89" s="12"/>
      <c r="OIV89" s="12"/>
      <c r="OIW89" s="12"/>
      <c r="OIX89" s="12"/>
      <c r="OIY89" s="12"/>
      <c r="OIZ89" s="12"/>
      <c r="OJA89" s="12"/>
      <c r="OJB89" s="12"/>
      <c r="OJC89" s="12"/>
      <c r="OJD89" s="12"/>
      <c r="OJE89" s="12"/>
      <c r="OJF89" s="12"/>
      <c r="OJG89" s="12"/>
      <c r="OJH89" s="12"/>
      <c r="OJI89" s="12"/>
      <c r="OJJ89" s="12"/>
      <c r="OJK89" s="12"/>
      <c r="OJL89" s="12"/>
      <c r="OJM89" s="12"/>
      <c r="OJN89" s="12"/>
      <c r="OJO89" s="12"/>
      <c r="OJP89" s="12"/>
      <c r="OJQ89" s="12"/>
      <c r="OJR89" s="12"/>
      <c r="OJS89" s="12"/>
      <c r="OJT89" s="12"/>
      <c r="OJU89" s="12"/>
      <c r="OJV89" s="12"/>
      <c r="OJW89" s="12"/>
      <c r="OJX89" s="12"/>
      <c r="OJY89" s="12"/>
      <c r="OJZ89" s="12"/>
      <c r="OKA89" s="12"/>
      <c r="OKB89" s="12"/>
      <c r="OKC89" s="12"/>
      <c r="OKD89" s="12"/>
      <c r="OKE89" s="12"/>
      <c r="OKF89" s="12"/>
      <c r="OKG89" s="12"/>
      <c r="OKH89" s="12"/>
      <c r="OKI89" s="12"/>
      <c r="OKJ89" s="12"/>
      <c r="OKK89" s="12"/>
      <c r="OKL89" s="12"/>
      <c r="OKM89" s="12"/>
      <c r="OKN89" s="12"/>
      <c r="OKO89" s="12"/>
      <c r="OKP89" s="12"/>
      <c r="OKQ89" s="12"/>
      <c r="OKR89" s="12"/>
      <c r="OKS89" s="12"/>
      <c r="OKT89" s="12"/>
      <c r="OKU89" s="12"/>
      <c r="OKV89" s="12"/>
      <c r="OKW89" s="12"/>
      <c r="OKX89" s="12"/>
      <c r="OKY89" s="12"/>
      <c r="OKZ89" s="12"/>
      <c r="OLA89" s="12"/>
      <c r="OLB89" s="12"/>
      <c r="OLC89" s="12"/>
      <c r="OLD89" s="12"/>
      <c r="OLE89" s="12"/>
      <c r="OLF89" s="12"/>
      <c r="OLG89" s="12"/>
      <c r="OLH89" s="12"/>
      <c r="OLI89" s="12"/>
      <c r="OLJ89" s="12"/>
      <c r="OLK89" s="12"/>
      <c r="OLL89" s="12"/>
      <c r="OLM89" s="12"/>
      <c r="OLN89" s="12"/>
      <c r="OLO89" s="12"/>
      <c r="OLP89" s="12"/>
      <c r="OLQ89" s="12"/>
      <c r="OLR89" s="12"/>
      <c r="OLS89" s="12"/>
      <c r="OLT89" s="12"/>
      <c r="OLU89" s="12"/>
      <c r="OLV89" s="12"/>
      <c r="OLW89" s="12"/>
      <c r="OLX89" s="12"/>
      <c r="OLY89" s="12"/>
      <c r="OLZ89" s="12"/>
      <c r="OMA89" s="12"/>
      <c r="OMB89" s="12"/>
      <c r="OMC89" s="12"/>
      <c r="OMD89" s="12"/>
      <c r="OME89" s="12"/>
      <c r="OMF89" s="12"/>
      <c r="OMG89" s="12"/>
      <c r="OMH89" s="12"/>
      <c r="OMI89" s="12"/>
      <c r="OMJ89" s="12"/>
      <c r="OMK89" s="12"/>
      <c r="OML89" s="12"/>
      <c r="OMM89" s="12"/>
      <c r="OMN89" s="12"/>
      <c r="OMO89" s="12"/>
      <c r="OMP89" s="12"/>
      <c r="OMQ89" s="12"/>
      <c r="OMR89" s="12"/>
      <c r="OMS89" s="12"/>
      <c r="OMT89" s="12"/>
      <c r="OMU89" s="12"/>
      <c r="OMV89" s="12"/>
      <c r="OMW89" s="12"/>
      <c r="OMX89" s="12"/>
      <c r="OMY89" s="12"/>
      <c r="OMZ89" s="12"/>
      <c r="ONA89" s="12"/>
      <c r="ONB89" s="12"/>
      <c r="ONC89" s="12"/>
      <c r="OND89" s="12"/>
      <c r="ONE89" s="12"/>
      <c r="ONF89" s="12"/>
      <c r="ONG89" s="12"/>
      <c r="ONH89" s="12"/>
      <c r="ONI89" s="12"/>
      <c r="ONJ89" s="12"/>
      <c r="ONK89" s="12"/>
      <c r="ONL89" s="12"/>
      <c r="ONM89" s="12"/>
      <c r="ONN89" s="12"/>
      <c r="ONO89" s="12"/>
      <c r="ONP89" s="12"/>
      <c r="ONQ89" s="12"/>
      <c r="ONR89" s="12"/>
      <c r="ONS89" s="12"/>
      <c r="ONT89" s="12"/>
      <c r="ONU89" s="12"/>
      <c r="ONV89" s="12"/>
      <c r="ONW89" s="12"/>
      <c r="ONX89" s="12"/>
      <c r="ONY89" s="12"/>
      <c r="ONZ89" s="12"/>
      <c r="OOA89" s="12"/>
      <c r="OOB89" s="12"/>
      <c r="OOC89" s="12"/>
      <c r="OOD89" s="12"/>
      <c r="OOE89" s="12"/>
      <c r="OOF89" s="12"/>
      <c r="OOG89" s="12"/>
      <c r="OOH89" s="12"/>
      <c r="OOI89" s="12"/>
      <c r="OOJ89" s="12"/>
      <c r="OOK89" s="12"/>
      <c r="OOL89" s="12"/>
      <c r="OOM89" s="12"/>
      <c r="OON89" s="12"/>
      <c r="OOO89" s="12"/>
      <c r="OOP89" s="12"/>
      <c r="OOQ89" s="12"/>
      <c r="OOR89" s="12"/>
      <c r="OOS89" s="12"/>
      <c r="OOT89" s="12"/>
      <c r="OOU89" s="12"/>
      <c r="OOV89" s="12"/>
      <c r="OOW89" s="12"/>
      <c r="OOX89" s="12"/>
      <c r="OOY89" s="12"/>
      <c r="OOZ89" s="12"/>
      <c r="OPA89" s="12"/>
      <c r="OPB89" s="12"/>
      <c r="OPC89" s="12"/>
      <c r="OPD89" s="12"/>
      <c r="OPE89" s="12"/>
      <c r="OPF89" s="12"/>
      <c r="OPG89" s="12"/>
      <c r="OPH89" s="12"/>
      <c r="OPI89" s="12"/>
      <c r="OPJ89" s="12"/>
      <c r="OPK89" s="12"/>
      <c r="OPL89" s="12"/>
      <c r="OPM89" s="12"/>
      <c r="OPN89" s="12"/>
      <c r="OPO89" s="12"/>
      <c r="OPP89" s="12"/>
      <c r="OPQ89" s="12"/>
      <c r="OPR89" s="12"/>
      <c r="OPS89" s="12"/>
      <c r="OPT89" s="12"/>
      <c r="OPU89" s="12"/>
      <c r="OPV89" s="12"/>
      <c r="OPW89" s="12"/>
      <c r="OPX89" s="12"/>
      <c r="OPY89" s="12"/>
      <c r="OPZ89" s="12"/>
      <c r="OQA89" s="12"/>
      <c r="OQB89" s="12"/>
      <c r="OQC89" s="12"/>
      <c r="OQD89" s="12"/>
      <c r="OQE89" s="12"/>
      <c r="OQF89" s="12"/>
      <c r="OQG89" s="12"/>
      <c r="OQH89" s="12"/>
      <c r="OQI89" s="12"/>
      <c r="OQJ89" s="12"/>
      <c r="OQK89" s="12"/>
      <c r="OQL89" s="12"/>
      <c r="OQM89" s="12"/>
      <c r="OQN89" s="12"/>
      <c r="OQO89" s="12"/>
      <c r="OQP89" s="12"/>
      <c r="OQQ89" s="12"/>
      <c r="OQR89" s="12"/>
      <c r="OQS89" s="12"/>
      <c r="OQT89" s="12"/>
      <c r="OQU89" s="12"/>
      <c r="OQV89" s="12"/>
      <c r="OQW89" s="12"/>
      <c r="OQX89" s="12"/>
      <c r="OQY89" s="12"/>
      <c r="OQZ89" s="12"/>
      <c r="ORA89" s="12"/>
      <c r="ORB89" s="12"/>
      <c r="ORC89" s="12"/>
      <c r="ORD89" s="12"/>
      <c r="ORE89" s="12"/>
      <c r="ORF89" s="12"/>
      <c r="ORG89" s="12"/>
      <c r="ORH89" s="12"/>
      <c r="ORI89" s="12"/>
      <c r="ORJ89" s="12"/>
      <c r="ORK89" s="12"/>
      <c r="ORL89" s="12"/>
      <c r="ORM89" s="12"/>
      <c r="ORN89" s="12"/>
      <c r="ORO89" s="12"/>
      <c r="ORP89" s="12"/>
      <c r="ORQ89" s="12"/>
      <c r="ORR89" s="12"/>
      <c r="ORS89" s="12"/>
      <c r="ORT89" s="12"/>
      <c r="ORU89" s="12"/>
      <c r="ORV89" s="12"/>
      <c r="ORW89" s="12"/>
      <c r="ORX89" s="12"/>
      <c r="ORY89" s="12"/>
      <c r="ORZ89" s="12"/>
      <c r="OSA89" s="12"/>
      <c r="OSB89" s="12"/>
      <c r="OSC89" s="12"/>
      <c r="OSD89" s="12"/>
      <c r="OSE89" s="12"/>
      <c r="OSF89" s="12"/>
      <c r="OSG89" s="12"/>
      <c r="OSH89" s="12"/>
      <c r="OSI89" s="12"/>
      <c r="OSJ89" s="12"/>
      <c r="OSK89" s="12"/>
      <c r="OSL89" s="12"/>
      <c r="OSM89" s="12"/>
      <c r="OSN89" s="12"/>
      <c r="OSO89" s="12"/>
      <c r="OSP89" s="12"/>
      <c r="OSQ89" s="12"/>
      <c r="OSR89" s="12"/>
      <c r="OSS89" s="12"/>
      <c r="OST89" s="12"/>
      <c r="OSU89" s="12"/>
      <c r="OSV89" s="12"/>
      <c r="OSW89" s="12"/>
      <c r="OSX89" s="12"/>
      <c r="OSY89" s="12"/>
      <c r="OSZ89" s="12"/>
      <c r="OTA89" s="12"/>
      <c r="OTB89" s="12"/>
      <c r="OTC89" s="12"/>
      <c r="OTD89" s="12"/>
      <c r="OTE89" s="12"/>
      <c r="OTF89" s="12"/>
      <c r="OTG89" s="12"/>
      <c r="OTH89" s="12"/>
      <c r="OTI89" s="12"/>
      <c r="OTJ89" s="12"/>
      <c r="OTK89" s="12"/>
      <c r="OTL89" s="12"/>
      <c r="OTM89" s="12"/>
      <c r="OTN89" s="12"/>
      <c r="OTO89" s="12"/>
      <c r="OTP89" s="12"/>
      <c r="OTQ89" s="12"/>
      <c r="OTR89" s="12"/>
      <c r="OTS89" s="12"/>
      <c r="OTT89" s="12"/>
      <c r="OTU89" s="12"/>
      <c r="OTV89" s="12"/>
      <c r="OTW89" s="12"/>
      <c r="OTX89" s="12"/>
      <c r="OTY89" s="12"/>
      <c r="OTZ89" s="12"/>
      <c r="OUA89" s="12"/>
      <c r="OUB89" s="12"/>
      <c r="OUC89" s="12"/>
      <c r="OUD89" s="12"/>
      <c r="OUE89" s="12"/>
      <c r="OUF89" s="12"/>
      <c r="OUG89" s="12"/>
      <c r="OUH89" s="12"/>
      <c r="OUI89" s="12"/>
      <c r="OUJ89" s="12"/>
      <c r="OUK89" s="12"/>
      <c r="OUL89" s="12"/>
      <c r="OUM89" s="12"/>
      <c r="OUN89" s="12"/>
      <c r="OUO89" s="12"/>
      <c r="OUP89" s="12"/>
      <c r="OUQ89" s="12"/>
      <c r="OUR89" s="12"/>
      <c r="OUS89" s="12"/>
      <c r="OUT89" s="12"/>
      <c r="OUU89" s="12"/>
      <c r="OUV89" s="12"/>
      <c r="OUW89" s="12"/>
      <c r="OUX89" s="12"/>
      <c r="OUY89" s="12"/>
      <c r="OUZ89" s="12"/>
      <c r="OVA89" s="12"/>
      <c r="OVB89" s="12"/>
      <c r="OVC89" s="12"/>
      <c r="OVD89" s="12"/>
      <c r="OVE89" s="12"/>
      <c r="OVF89" s="12"/>
      <c r="OVG89" s="12"/>
      <c r="OVH89" s="12"/>
      <c r="OVI89" s="12"/>
      <c r="OVJ89" s="12"/>
      <c r="OVK89" s="12"/>
      <c r="OVL89" s="12"/>
      <c r="OVM89" s="12"/>
      <c r="OVN89" s="12"/>
      <c r="OVO89" s="12"/>
      <c r="OVP89" s="12"/>
      <c r="OVQ89" s="12"/>
      <c r="OVR89" s="12"/>
      <c r="OVS89" s="12"/>
      <c r="OVT89" s="12"/>
      <c r="OVU89" s="12"/>
      <c r="OVV89" s="12"/>
      <c r="OVW89" s="12"/>
      <c r="OVX89" s="12"/>
      <c r="OVY89" s="12"/>
      <c r="OVZ89" s="12"/>
      <c r="OWA89" s="12"/>
      <c r="OWB89" s="12"/>
      <c r="OWC89" s="12"/>
      <c r="OWD89" s="12"/>
      <c r="OWE89" s="12"/>
      <c r="OWF89" s="12"/>
      <c r="OWG89" s="12"/>
      <c r="OWH89" s="12"/>
      <c r="OWI89" s="12"/>
      <c r="OWJ89" s="12"/>
      <c r="OWK89" s="12"/>
      <c r="OWL89" s="12"/>
      <c r="OWM89" s="12"/>
      <c r="OWN89" s="12"/>
      <c r="OWO89" s="12"/>
      <c r="OWP89" s="12"/>
      <c r="OWQ89" s="12"/>
      <c r="OWR89" s="12"/>
      <c r="OWS89" s="12"/>
      <c r="OWT89" s="12"/>
      <c r="OWU89" s="12"/>
      <c r="OWV89" s="12"/>
      <c r="OWW89" s="12"/>
      <c r="OWX89" s="12"/>
      <c r="OWY89" s="12"/>
      <c r="OWZ89" s="12"/>
      <c r="OXA89" s="12"/>
      <c r="OXB89" s="12"/>
      <c r="OXC89" s="12"/>
      <c r="OXD89" s="12"/>
      <c r="OXE89" s="12"/>
      <c r="OXF89" s="12"/>
      <c r="OXG89" s="12"/>
      <c r="OXH89" s="12"/>
      <c r="OXI89" s="12"/>
      <c r="OXJ89" s="12"/>
      <c r="OXK89" s="12"/>
      <c r="OXL89" s="12"/>
      <c r="OXM89" s="12"/>
      <c r="OXN89" s="12"/>
      <c r="OXO89" s="12"/>
      <c r="OXP89" s="12"/>
      <c r="OXQ89" s="12"/>
      <c r="OXR89" s="12"/>
      <c r="OXS89" s="12"/>
      <c r="OXT89" s="12"/>
      <c r="OXU89" s="12"/>
      <c r="OXV89" s="12"/>
      <c r="OXW89" s="12"/>
      <c r="OXX89" s="12"/>
      <c r="OXY89" s="12"/>
      <c r="OXZ89" s="12"/>
      <c r="OYA89" s="12"/>
      <c r="OYB89" s="12"/>
      <c r="OYC89" s="12"/>
      <c r="OYD89" s="12"/>
      <c r="OYE89" s="12"/>
      <c r="OYF89" s="12"/>
      <c r="OYG89" s="12"/>
      <c r="OYH89" s="12"/>
      <c r="OYI89" s="12"/>
      <c r="OYJ89" s="12"/>
      <c r="OYK89" s="12"/>
      <c r="OYL89" s="12"/>
      <c r="OYM89" s="12"/>
      <c r="OYN89" s="12"/>
      <c r="OYO89" s="12"/>
      <c r="OYP89" s="12"/>
      <c r="OYQ89" s="12"/>
      <c r="OYR89" s="12"/>
      <c r="OYS89" s="12"/>
      <c r="OYT89" s="12"/>
      <c r="OYU89" s="12"/>
      <c r="OYV89" s="12"/>
      <c r="OYW89" s="12"/>
      <c r="OYX89" s="12"/>
      <c r="OYY89" s="12"/>
      <c r="OYZ89" s="12"/>
      <c r="OZA89" s="12"/>
      <c r="OZB89" s="12"/>
      <c r="OZC89" s="12"/>
      <c r="OZD89" s="12"/>
      <c r="OZE89" s="12"/>
      <c r="OZF89" s="12"/>
      <c r="OZG89" s="12"/>
      <c r="OZH89" s="12"/>
      <c r="OZI89" s="12"/>
      <c r="OZJ89" s="12"/>
      <c r="OZK89" s="12"/>
      <c r="OZL89" s="12"/>
      <c r="OZM89" s="12"/>
      <c r="OZN89" s="12"/>
      <c r="OZO89" s="12"/>
      <c r="OZP89" s="12"/>
      <c r="OZQ89" s="12"/>
      <c r="OZR89" s="12"/>
      <c r="OZS89" s="12"/>
      <c r="OZT89" s="12"/>
      <c r="OZU89" s="12"/>
      <c r="OZV89" s="12"/>
      <c r="OZW89" s="12"/>
      <c r="OZX89" s="12"/>
      <c r="OZY89" s="12"/>
      <c r="OZZ89" s="12"/>
      <c r="PAA89" s="12"/>
      <c r="PAB89" s="12"/>
      <c r="PAC89" s="12"/>
      <c r="PAD89" s="12"/>
      <c r="PAE89" s="12"/>
      <c r="PAF89" s="12"/>
      <c r="PAG89" s="12"/>
      <c r="PAH89" s="12"/>
      <c r="PAI89" s="12"/>
      <c r="PAJ89" s="12"/>
      <c r="PAK89" s="12"/>
      <c r="PAL89" s="12"/>
      <c r="PAM89" s="12"/>
      <c r="PAN89" s="12"/>
      <c r="PAO89" s="12"/>
      <c r="PAP89" s="12"/>
      <c r="PAQ89" s="12"/>
      <c r="PAR89" s="12"/>
      <c r="PAS89" s="12"/>
      <c r="PAT89" s="12"/>
      <c r="PAU89" s="12"/>
      <c r="PAV89" s="12"/>
      <c r="PAW89" s="12"/>
      <c r="PAX89" s="12"/>
      <c r="PAY89" s="12"/>
      <c r="PAZ89" s="12"/>
      <c r="PBA89" s="12"/>
      <c r="PBB89" s="12"/>
      <c r="PBC89" s="12"/>
      <c r="PBD89" s="12"/>
      <c r="PBE89" s="12"/>
      <c r="PBF89" s="12"/>
      <c r="PBG89" s="12"/>
      <c r="PBH89" s="12"/>
      <c r="PBI89" s="12"/>
      <c r="PBJ89" s="12"/>
      <c r="PBK89" s="12"/>
      <c r="PBL89" s="12"/>
      <c r="PBM89" s="12"/>
      <c r="PBN89" s="12"/>
      <c r="PBO89" s="12"/>
      <c r="PBP89" s="12"/>
      <c r="PBQ89" s="12"/>
      <c r="PBR89" s="12"/>
      <c r="PBS89" s="12"/>
      <c r="PBT89" s="12"/>
      <c r="PBU89" s="12"/>
      <c r="PBV89" s="12"/>
      <c r="PBW89" s="12"/>
      <c r="PBX89" s="12"/>
      <c r="PBY89" s="12"/>
      <c r="PBZ89" s="12"/>
      <c r="PCA89" s="12"/>
      <c r="PCB89" s="12"/>
      <c r="PCC89" s="12"/>
      <c r="PCD89" s="12"/>
      <c r="PCE89" s="12"/>
      <c r="PCF89" s="12"/>
      <c r="PCG89" s="12"/>
      <c r="PCH89" s="12"/>
      <c r="PCI89" s="12"/>
      <c r="PCJ89" s="12"/>
      <c r="PCK89" s="12"/>
      <c r="PCL89" s="12"/>
      <c r="PCM89" s="12"/>
      <c r="PCN89" s="12"/>
      <c r="PCO89" s="12"/>
      <c r="PCP89" s="12"/>
      <c r="PCQ89" s="12"/>
      <c r="PCR89" s="12"/>
      <c r="PCS89" s="12"/>
      <c r="PCT89" s="12"/>
      <c r="PCU89" s="12"/>
      <c r="PCV89" s="12"/>
      <c r="PCW89" s="12"/>
      <c r="PCX89" s="12"/>
      <c r="PCY89" s="12"/>
      <c r="PCZ89" s="12"/>
      <c r="PDA89" s="12"/>
      <c r="PDB89" s="12"/>
      <c r="PDC89" s="12"/>
      <c r="PDD89" s="12"/>
      <c r="PDE89" s="12"/>
      <c r="PDF89" s="12"/>
      <c r="PDG89" s="12"/>
      <c r="PDH89" s="12"/>
      <c r="PDI89" s="12"/>
      <c r="PDJ89" s="12"/>
      <c r="PDK89" s="12"/>
      <c r="PDL89" s="12"/>
      <c r="PDM89" s="12"/>
      <c r="PDN89" s="12"/>
      <c r="PDO89" s="12"/>
      <c r="PDP89" s="12"/>
      <c r="PDQ89" s="12"/>
      <c r="PDR89" s="12"/>
      <c r="PDS89" s="12"/>
      <c r="PDT89" s="12"/>
      <c r="PDU89" s="12"/>
      <c r="PDV89" s="12"/>
      <c r="PDW89" s="12"/>
      <c r="PDX89" s="12"/>
      <c r="PDY89" s="12"/>
      <c r="PDZ89" s="12"/>
      <c r="PEA89" s="12"/>
      <c r="PEB89" s="12"/>
      <c r="PEC89" s="12"/>
      <c r="PED89" s="12"/>
      <c r="PEE89" s="12"/>
      <c r="PEF89" s="12"/>
      <c r="PEG89" s="12"/>
      <c r="PEH89" s="12"/>
      <c r="PEI89" s="12"/>
      <c r="PEJ89" s="12"/>
      <c r="PEK89" s="12"/>
      <c r="PEL89" s="12"/>
      <c r="PEM89" s="12"/>
      <c r="PEN89" s="12"/>
      <c r="PEO89" s="12"/>
      <c r="PEP89" s="12"/>
      <c r="PEQ89" s="12"/>
      <c r="PER89" s="12"/>
      <c r="PES89" s="12"/>
      <c r="PET89" s="12"/>
      <c r="PEU89" s="12"/>
      <c r="PEV89" s="12"/>
      <c r="PEW89" s="12"/>
      <c r="PEX89" s="12"/>
      <c r="PEY89" s="12"/>
      <c r="PEZ89" s="12"/>
      <c r="PFA89" s="12"/>
      <c r="PFB89" s="12"/>
      <c r="PFC89" s="12"/>
      <c r="PFD89" s="12"/>
      <c r="PFE89" s="12"/>
      <c r="PFF89" s="12"/>
      <c r="PFG89" s="12"/>
      <c r="PFH89" s="12"/>
      <c r="PFI89" s="12"/>
      <c r="PFJ89" s="12"/>
      <c r="PFK89" s="12"/>
      <c r="PFL89" s="12"/>
      <c r="PFM89" s="12"/>
      <c r="PFN89" s="12"/>
      <c r="PFO89" s="12"/>
      <c r="PFP89" s="12"/>
      <c r="PFQ89" s="12"/>
      <c r="PFR89" s="12"/>
      <c r="PFS89" s="12"/>
      <c r="PFT89" s="12"/>
      <c r="PFU89" s="12"/>
      <c r="PFV89" s="12"/>
      <c r="PFW89" s="12"/>
      <c r="PFX89" s="12"/>
      <c r="PFY89" s="12"/>
      <c r="PFZ89" s="12"/>
      <c r="PGA89" s="12"/>
      <c r="PGB89" s="12"/>
      <c r="PGC89" s="12"/>
      <c r="PGD89" s="12"/>
      <c r="PGE89" s="12"/>
      <c r="PGF89" s="12"/>
      <c r="PGG89" s="12"/>
      <c r="PGH89" s="12"/>
      <c r="PGI89" s="12"/>
      <c r="PGJ89" s="12"/>
      <c r="PGK89" s="12"/>
      <c r="PGL89" s="12"/>
      <c r="PGM89" s="12"/>
      <c r="PGN89" s="12"/>
      <c r="PGO89" s="12"/>
      <c r="PGP89" s="12"/>
      <c r="PGQ89" s="12"/>
      <c r="PGR89" s="12"/>
      <c r="PGS89" s="12"/>
      <c r="PGT89" s="12"/>
      <c r="PGU89" s="12"/>
      <c r="PGV89" s="12"/>
      <c r="PGW89" s="12"/>
      <c r="PGX89" s="12"/>
      <c r="PGY89" s="12"/>
      <c r="PGZ89" s="12"/>
      <c r="PHA89" s="12"/>
      <c r="PHB89" s="12"/>
      <c r="PHC89" s="12"/>
      <c r="PHD89" s="12"/>
      <c r="PHE89" s="12"/>
      <c r="PHF89" s="12"/>
      <c r="PHG89" s="12"/>
      <c r="PHH89" s="12"/>
      <c r="PHI89" s="12"/>
      <c r="PHJ89" s="12"/>
      <c r="PHK89" s="12"/>
      <c r="PHL89" s="12"/>
      <c r="PHM89" s="12"/>
      <c r="PHN89" s="12"/>
      <c r="PHO89" s="12"/>
      <c r="PHP89" s="12"/>
      <c r="PHQ89" s="12"/>
      <c r="PHR89" s="12"/>
      <c r="PHS89" s="12"/>
      <c r="PHT89" s="12"/>
      <c r="PHU89" s="12"/>
      <c r="PHV89" s="12"/>
      <c r="PHW89" s="12"/>
      <c r="PHX89" s="12"/>
      <c r="PHY89" s="12"/>
      <c r="PHZ89" s="12"/>
      <c r="PIA89" s="12"/>
      <c r="PIB89" s="12"/>
      <c r="PIC89" s="12"/>
      <c r="PID89" s="12"/>
      <c r="PIE89" s="12"/>
      <c r="PIF89" s="12"/>
      <c r="PIG89" s="12"/>
      <c r="PIH89" s="12"/>
      <c r="PII89" s="12"/>
      <c r="PIJ89" s="12"/>
      <c r="PIK89" s="12"/>
      <c r="PIL89" s="12"/>
      <c r="PIM89" s="12"/>
      <c r="PIN89" s="12"/>
      <c r="PIO89" s="12"/>
      <c r="PIP89" s="12"/>
      <c r="PIQ89" s="12"/>
      <c r="PIR89" s="12"/>
      <c r="PIS89" s="12"/>
      <c r="PIT89" s="12"/>
      <c r="PIU89" s="12"/>
      <c r="PIV89" s="12"/>
      <c r="PIW89" s="12"/>
      <c r="PIX89" s="12"/>
      <c r="PIY89" s="12"/>
      <c r="PIZ89" s="12"/>
      <c r="PJA89" s="12"/>
      <c r="PJB89" s="12"/>
      <c r="PJC89" s="12"/>
      <c r="PJD89" s="12"/>
      <c r="PJE89" s="12"/>
      <c r="PJF89" s="12"/>
      <c r="PJG89" s="12"/>
      <c r="PJH89" s="12"/>
      <c r="PJI89" s="12"/>
      <c r="PJJ89" s="12"/>
      <c r="PJK89" s="12"/>
      <c r="PJL89" s="12"/>
      <c r="PJM89" s="12"/>
      <c r="PJN89" s="12"/>
      <c r="PJO89" s="12"/>
      <c r="PJP89" s="12"/>
      <c r="PJQ89" s="12"/>
      <c r="PJR89" s="12"/>
      <c r="PJS89" s="12"/>
      <c r="PJT89" s="12"/>
      <c r="PJU89" s="12"/>
      <c r="PJV89" s="12"/>
      <c r="PJW89" s="12"/>
      <c r="PJX89" s="12"/>
      <c r="PJY89" s="12"/>
      <c r="PJZ89" s="12"/>
      <c r="PKA89" s="12"/>
      <c r="PKB89" s="12"/>
      <c r="PKC89" s="12"/>
      <c r="PKD89" s="12"/>
      <c r="PKE89" s="12"/>
      <c r="PKF89" s="12"/>
      <c r="PKG89" s="12"/>
      <c r="PKH89" s="12"/>
      <c r="PKI89" s="12"/>
      <c r="PKJ89" s="12"/>
      <c r="PKK89" s="12"/>
      <c r="PKL89" s="12"/>
      <c r="PKM89" s="12"/>
      <c r="PKN89" s="12"/>
      <c r="PKO89" s="12"/>
      <c r="PKP89" s="12"/>
      <c r="PKQ89" s="12"/>
      <c r="PKR89" s="12"/>
      <c r="PKS89" s="12"/>
      <c r="PKT89" s="12"/>
      <c r="PKU89" s="12"/>
      <c r="PKV89" s="12"/>
      <c r="PKW89" s="12"/>
      <c r="PKX89" s="12"/>
      <c r="PKY89" s="12"/>
      <c r="PKZ89" s="12"/>
      <c r="PLA89" s="12"/>
      <c r="PLB89" s="12"/>
      <c r="PLC89" s="12"/>
      <c r="PLD89" s="12"/>
      <c r="PLE89" s="12"/>
      <c r="PLF89" s="12"/>
      <c r="PLG89" s="12"/>
      <c r="PLH89" s="12"/>
      <c r="PLI89" s="12"/>
      <c r="PLJ89" s="12"/>
      <c r="PLK89" s="12"/>
      <c r="PLL89" s="12"/>
      <c r="PLM89" s="12"/>
      <c r="PLN89" s="12"/>
      <c r="PLO89" s="12"/>
      <c r="PLP89" s="12"/>
      <c r="PLQ89" s="12"/>
      <c r="PLR89" s="12"/>
      <c r="PLS89" s="12"/>
      <c r="PLT89" s="12"/>
      <c r="PLU89" s="12"/>
      <c r="PLV89" s="12"/>
      <c r="PLW89" s="12"/>
      <c r="PLX89" s="12"/>
      <c r="PLY89" s="12"/>
      <c r="PLZ89" s="12"/>
      <c r="PMA89" s="12"/>
      <c r="PMB89" s="12"/>
      <c r="PMC89" s="12"/>
      <c r="PMD89" s="12"/>
      <c r="PME89" s="12"/>
      <c r="PMF89" s="12"/>
      <c r="PMG89" s="12"/>
      <c r="PMH89" s="12"/>
      <c r="PMI89" s="12"/>
      <c r="PMJ89" s="12"/>
      <c r="PMK89" s="12"/>
      <c r="PML89" s="12"/>
      <c r="PMM89" s="12"/>
      <c r="PMN89" s="12"/>
      <c r="PMO89" s="12"/>
      <c r="PMP89" s="12"/>
      <c r="PMQ89" s="12"/>
      <c r="PMR89" s="12"/>
      <c r="PMS89" s="12"/>
      <c r="PMT89" s="12"/>
      <c r="PMU89" s="12"/>
      <c r="PMV89" s="12"/>
      <c r="PMW89" s="12"/>
      <c r="PMX89" s="12"/>
      <c r="PMY89" s="12"/>
      <c r="PMZ89" s="12"/>
      <c r="PNA89" s="12"/>
      <c r="PNB89" s="12"/>
      <c r="PNC89" s="12"/>
      <c r="PND89" s="12"/>
      <c r="PNE89" s="12"/>
      <c r="PNF89" s="12"/>
      <c r="PNG89" s="12"/>
      <c r="PNH89" s="12"/>
      <c r="PNI89" s="12"/>
      <c r="PNJ89" s="12"/>
      <c r="PNK89" s="12"/>
      <c r="PNL89" s="12"/>
      <c r="PNM89" s="12"/>
      <c r="PNN89" s="12"/>
      <c r="PNO89" s="12"/>
      <c r="PNP89" s="12"/>
      <c r="PNQ89" s="12"/>
      <c r="PNR89" s="12"/>
      <c r="PNS89" s="12"/>
      <c r="PNT89" s="12"/>
      <c r="PNU89" s="12"/>
      <c r="PNV89" s="12"/>
      <c r="PNW89" s="12"/>
      <c r="PNX89" s="12"/>
      <c r="PNY89" s="12"/>
      <c r="PNZ89" s="12"/>
      <c r="POA89" s="12"/>
      <c r="POB89" s="12"/>
      <c r="POC89" s="12"/>
      <c r="POD89" s="12"/>
      <c r="POE89" s="12"/>
      <c r="POF89" s="12"/>
      <c r="POG89" s="12"/>
      <c r="POH89" s="12"/>
      <c r="POI89" s="12"/>
      <c r="POJ89" s="12"/>
      <c r="POK89" s="12"/>
      <c r="POL89" s="12"/>
      <c r="POM89" s="12"/>
      <c r="PON89" s="12"/>
      <c r="POO89" s="12"/>
      <c r="POP89" s="12"/>
      <c r="POQ89" s="12"/>
      <c r="POR89" s="12"/>
      <c r="POS89" s="12"/>
      <c r="POT89" s="12"/>
      <c r="POU89" s="12"/>
      <c r="POV89" s="12"/>
      <c r="POW89" s="12"/>
      <c r="POX89" s="12"/>
      <c r="POY89" s="12"/>
      <c r="POZ89" s="12"/>
      <c r="PPA89" s="12"/>
      <c r="PPB89" s="12"/>
      <c r="PPC89" s="12"/>
      <c r="PPD89" s="12"/>
      <c r="PPE89" s="12"/>
      <c r="PPF89" s="12"/>
      <c r="PPG89" s="12"/>
      <c r="PPH89" s="12"/>
      <c r="PPI89" s="12"/>
      <c r="PPJ89" s="12"/>
      <c r="PPK89" s="12"/>
      <c r="PPL89" s="12"/>
      <c r="PPM89" s="12"/>
      <c r="PPN89" s="12"/>
      <c r="PPO89" s="12"/>
      <c r="PPP89" s="12"/>
      <c r="PPQ89" s="12"/>
      <c r="PPR89" s="12"/>
      <c r="PPS89" s="12"/>
      <c r="PPT89" s="12"/>
      <c r="PPU89" s="12"/>
      <c r="PPV89" s="12"/>
      <c r="PPW89" s="12"/>
      <c r="PPX89" s="12"/>
      <c r="PPY89" s="12"/>
      <c r="PPZ89" s="12"/>
      <c r="PQA89" s="12"/>
      <c r="PQB89" s="12"/>
      <c r="PQC89" s="12"/>
      <c r="PQD89" s="12"/>
      <c r="PQE89" s="12"/>
      <c r="PQF89" s="12"/>
      <c r="PQG89" s="12"/>
      <c r="PQH89" s="12"/>
      <c r="PQI89" s="12"/>
      <c r="PQJ89" s="12"/>
      <c r="PQK89" s="12"/>
      <c r="PQL89" s="12"/>
      <c r="PQM89" s="12"/>
      <c r="PQN89" s="12"/>
      <c r="PQO89" s="12"/>
      <c r="PQP89" s="12"/>
      <c r="PQQ89" s="12"/>
      <c r="PQR89" s="12"/>
      <c r="PQS89" s="12"/>
      <c r="PQT89" s="12"/>
      <c r="PQU89" s="12"/>
      <c r="PQV89" s="12"/>
      <c r="PQW89" s="12"/>
      <c r="PQX89" s="12"/>
      <c r="PQY89" s="12"/>
      <c r="PQZ89" s="12"/>
      <c r="PRA89" s="12"/>
      <c r="PRB89" s="12"/>
      <c r="PRC89" s="12"/>
      <c r="PRD89" s="12"/>
      <c r="PRE89" s="12"/>
      <c r="PRF89" s="12"/>
      <c r="PRG89" s="12"/>
      <c r="PRH89" s="12"/>
      <c r="PRI89" s="12"/>
      <c r="PRJ89" s="12"/>
      <c r="PRK89" s="12"/>
      <c r="PRL89" s="12"/>
      <c r="PRM89" s="12"/>
      <c r="PRN89" s="12"/>
      <c r="PRO89" s="12"/>
      <c r="PRP89" s="12"/>
      <c r="PRQ89" s="12"/>
      <c r="PRR89" s="12"/>
      <c r="PRS89" s="12"/>
      <c r="PRT89" s="12"/>
      <c r="PRU89" s="12"/>
      <c r="PRV89" s="12"/>
      <c r="PRW89" s="12"/>
      <c r="PRX89" s="12"/>
      <c r="PRY89" s="12"/>
      <c r="PRZ89" s="12"/>
      <c r="PSA89" s="12"/>
      <c r="PSB89" s="12"/>
      <c r="PSC89" s="12"/>
      <c r="PSD89" s="12"/>
      <c r="PSE89" s="12"/>
      <c r="PSF89" s="12"/>
      <c r="PSG89" s="12"/>
      <c r="PSH89" s="12"/>
      <c r="PSI89" s="12"/>
      <c r="PSJ89" s="12"/>
      <c r="PSK89" s="12"/>
      <c r="PSL89" s="12"/>
      <c r="PSM89" s="12"/>
      <c r="PSN89" s="12"/>
      <c r="PSO89" s="12"/>
      <c r="PSP89" s="12"/>
      <c r="PSQ89" s="12"/>
      <c r="PSR89" s="12"/>
      <c r="PSS89" s="12"/>
      <c r="PST89" s="12"/>
      <c r="PSU89" s="12"/>
      <c r="PSV89" s="12"/>
      <c r="PSW89" s="12"/>
      <c r="PSX89" s="12"/>
      <c r="PSY89" s="12"/>
      <c r="PSZ89" s="12"/>
      <c r="PTA89" s="12"/>
      <c r="PTB89" s="12"/>
      <c r="PTC89" s="12"/>
      <c r="PTD89" s="12"/>
      <c r="PTE89" s="12"/>
      <c r="PTF89" s="12"/>
      <c r="PTG89" s="12"/>
      <c r="PTH89" s="12"/>
      <c r="PTI89" s="12"/>
      <c r="PTJ89" s="12"/>
      <c r="PTK89" s="12"/>
      <c r="PTL89" s="12"/>
      <c r="PTM89" s="12"/>
      <c r="PTN89" s="12"/>
      <c r="PTO89" s="12"/>
      <c r="PTP89" s="12"/>
      <c r="PTQ89" s="12"/>
      <c r="PTR89" s="12"/>
      <c r="PTS89" s="12"/>
      <c r="PTT89" s="12"/>
      <c r="PTU89" s="12"/>
      <c r="PTV89" s="12"/>
      <c r="PTW89" s="12"/>
      <c r="PTX89" s="12"/>
      <c r="PTY89" s="12"/>
      <c r="PTZ89" s="12"/>
      <c r="PUA89" s="12"/>
      <c r="PUB89" s="12"/>
      <c r="PUC89" s="12"/>
      <c r="PUD89" s="12"/>
      <c r="PUE89" s="12"/>
      <c r="PUF89" s="12"/>
      <c r="PUG89" s="12"/>
      <c r="PUH89" s="12"/>
      <c r="PUI89" s="12"/>
      <c r="PUJ89" s="12"/>
      <c r="PUK89" s="12"/>
      <c r="PUL89" s="12"/>
      <c r="PUM89" s="12"/>
      <c r="PUN89" s="12"/>
      <c r="PUO89" s="12"/>
      <c r="PUP89" s="12"/>
      <c r="PUQ89" s="12"/>
      <c r="PUR89" s="12"/>
      <c r="PUS89" s="12"/>
      <c r="PUT89" s="12"/>
      <c r="PUU89" s="12"/>
      <c r="PUV89" s="12"/>
      <c r="PUW89" s="12"/>
      <c r="PUX89" s="12"/>
      <c r="PUY89" s="12"/>
      <c r="PUZ89" s="12"/>
      <c r="PVA89" s="12"/>
      <c r="PVB89" s="12"/>
      <c r="PVC89" s="12"/>
      <c r="PVD89" s="12"/>
      <c r="PVE89" s="12"/>
      <c r="PVF89" s="12"/>
      <c r="PVG89" s="12"/>
      <c r="PVH89" s="12"/>
      <c r="PVI89" s="12"/>
      <c r="PVJ89" s="12"/>
      <c r="PVK89" s="12"/>
      <c r="PVL89" s="12"/>
      <c r="PVM89" s="12"/>
      <c r="PVN89" s="12"/>
      <c r="PVO89" s="12"/>
      <c r="PVP89" s="12"/>
      <c r="PVQ89" s="12"/>
      <c r="PVR89" s="12"/>
      <c r="PVS89" s="12"/>
      <c r="PVT89" s="12"/>
      <c r="PVU89" s="12"/>
      <c r="PVV89" s="12"/>
      <c r="PVW89" s="12"/>
      <c r="PVX89" s="12"/>
      <c r="PVY89" s="12"/>
      <c r="PVZ89" s="12"/>
      <c r="PWA89" s="12"/>
      <c r="PWB89" s="12"/>
      <c r="PWC89" s="12"/>
      <c r="PWD89" s="12"/>
      <c r="PWE89" s="12"/>
      <c r="PWF89" s="12"/>
      <c r="PWG89" s="12"/>
      <c r="PWH89" s="12"/>
      <c r="PWI89" s="12"/>
      <c r="PWJ89" s="12"/>
      <c r="PWK89" s="12"/>
      <c r="PWL89" s="12"/>
      <c r="PWM89" s="12"/>
      <c r="PWN89" s="12"/>
      <c r="PWO89" s="12"/>
      <c r="PWP89" s="12"/>
      <c r="PWQ89" s="12"/>
      <c r="PWR89" s="12"/>
      <c r="PWS89" s="12"/>
      <c r="PWT89" s="12"/>
      <c r="PWU89" s="12"/>
      <c r="PWV89" s="12"/>
      <c r="PWW89" s="12"/>
      <c r="PWX89" s="12"/>
      <c r="PWY89" s="12"/>
      <c r="PWZ89" s="12"/>
      <c r="PXA89" s="12"/>
      <c r="PXB89" s="12"/>
      <c r="PXC89" s="12"/>
      <c r="PXD89" s="12"/>
      <c r="PXE89" s="12"/>
      <c r="PXF89" s="12"/>
      <c r="PXG89" s="12"/>
      <c r="PXH89" s="12"/>
      <c r="PXI89" s="12"/>
      <c r="PXJ89" s="12"/>
      <c r="PXK89" s="12"/>
      <c r="PXL89" s="12"/>
      <c r="PXM89" s="12"/>
      <c r="PXN89" s="12"/>
      <c r="PXO89" s="12"/>
      <c r="PXP89" s="12"/>
      <c r="PXQ89" s="12"/>
      <c r="PXR89" s="12"/>
      <c r="PXS89" s="12"/>
      <c r="PXT89" s="12"/>
      <c r="PXU89" s="12"/>
      <c r="PXV89" s="12"/>
      <c r="PXW89" s="12"/>
      <c r="PXX89" s="12"/>
      <c r="PXY89" s="12"/>
      <c r="PXZ89" s="12"/>
      <c r="PYA89" s="12"/>
      <c r="PYB89" s="12"/>
      <c r="PYC89" s="12"/>
      <c r="PYD89" s="12"/>
      <c r="PYE89" s="12"/>
      <c r="PYF89" s="12"/>
      <c r="PYG89" s="12"/>
      <c r="PYH89" s="12"/>
      <c r="PYI89" s="12"/>
      <c r="PYJ89" s="12"/>
      <c r="PYK89" s="12"/>
      <c r="PYL89" s="12"/>
      <c r="PYM89" s="12"/>
      <c r="PYN89" s="12"/>
      <c r="PYO89" s="12"/>
      <c r="PYP89" s="12"/>
      <c r="PYQ89" s="12"/>
      <c r="PYR89" s="12"/>
      <c r="PYS89" s="12"/>
      <c r="PYT89" s="12"/>
      <c r="PYU89" s="12"/>
      <c r="PYV89" s="12"/>
      <c r="PYW89" s="12"/>
      <c r="PYX89" s="12"/>
      <c r="PYY89" s="12"/>
      <c r="PYZ89" s="12"/>
      <c r="PZA89" s="12"/>
      <c r="PZB89" s="12"/>
      <c r="PZC89" s="12"/>
      <c r="PZD89" s="12"/>
      <c r="PZE89" s="12"/>
      <c r="PZF89" s="12"/>
      <c r="PZG89" s="12"/>
      <c r="PZH89" s="12"/>
      <c r="PZI89" s="12"/>
      <c r="PZJ89" s="12"/>
      <c r="PZK89" s="12"/>
      <c r="PZL89" s="12"/>
      <c r="PZM89" s="12"/>
      <c r="PZN89" s="12"/>
      <c r="PZO89" s="12"/>
      <c r="PZP89" s="12"/>
      <c r="PZQ89" s="12"/>
      <c r="PZR89" s="12"/>
      <c r="PZS89" s="12"/>
      <c r="PZT89" s="12"/>
      <c r="PZU89" s="12"/>
      <c r="PZV89" s="12"/>
      <c r="PZW89" s="12"/>
      <c r="PZX89" s="12"/>
      <c r="PZY89" s="12"/>
      <c r="PZZ89" s="12"/>
      <c r="QAA89" s="12"/>
      <c r="QAB89" s="12"/>
      <c r="QAC89" s="12"/>
      <c r="QAD89" s="12"/>
      <c r="QAE89" s="12"/>
      <c r="QAF89" s="12"/>
      <c r="QAG89" s="12"/>
      <c r="QAH89" s="12"/>
      <c r="QAI89" s="12"/>
      <c r="QAJ89" s="12"/>
      <c r="QAK89" s="12"/>
      <c r="QAL89" s="12"/>
      <c r="QAM89" s="12"/>
      <c r="QAN89" s="12"/>
      <c r="QAO89" s="12"/>
      <c r="QAP89" s="12"/>
      <c r="QAQ89" s="12"/>
      <c r="QAR89" s="12"/>
      <c r="QAS89" s="12"/>
      <c r="QAT89" s="12"/>
      <c r="QAU89" s="12"/>
      <c r="QAV89" s="12"/>
      <c r="QAW89" s="12"/>
      <c r="QAX89" s="12"/>
      <c r="QAY89" s="12"/>
      <c r="QAZ89" s="12"/>
      <c r="QBA89" s="12"/>
      <c r="QBB89" s="12"/>
      <c r="QBC89" s="12"/>
      <c r="QBD89" s="12"/>
      <c r="QBE89" s="12"/>
      <c r="QBF89" s="12"/>
      <c r="QBG89" s="12"/>
      <c r="QBH89" s="12"/>
      <c r="QBI89" s="12"/>
      <c r="QBJ89" s="12"/>
      <c r="QBK89" s="12"/>
      <c r="QBL89" s="12"/>
      <c r="QBM89" s="12"/>
      <c r="QBN89" s="12"/>
      <c r="QBO89" s="12"/>
      <c r="QBP89" s="12"/>
      <c r="QBQ89" s="12"/>
      <c r="QBR89" s="12"/>
      <c r="QBS89" s="12"/>
      <c r="QBT89" s="12"/>
      <c r="QBU89" s="12"/>
      <c r="QBV89" s="12"/>
      <c r="QBW89" s="12"/>
      <c r="QBX89" s="12"/>
      <c r="QBY89" s="12"/>
      <c r="QBZ89" s="12"/>
      <c r="QCA89" s="12"/>
      <c r="QCB89" s="12"/>
      <c r="QCC89" s="12"/>
      <c r="QCD89" s="12"/>
      <c r="QCE89" s="12"/>
      <c r="QCF89" s="12"/>
      <c r="QCG89" s="12"/>
      <c r="QCH89" s="12"/>
      <c r="QCI89" s="12"/>
      <c r="QCJ89" s="12"/>
      <c r="QCK89" s="12"/>
      <c r="QCL89" s="12"/>
      <c r="QCM89" s="12"/>
      <c r="QCN89" s="12"/>
      <c r="QCO89" s="12"/>
      <c r="QCP89" s="12"/>
      <c r="QCQ89" s="12"/>
      <c r="QCR89" s="12"/>
      <c r="QCS89" s="12"/>
      <c r="QCT89" s="12"/>
      <c r="QCU89" s="12"/>
      <c r="QCV89" s="12"/>
      <c r="QCW89" s="12"/>
      <c r="QCX89" s="12"/>
      <c r="QCY89" s="12"/>
      <c r="QCZ89" s="12"/>
      <c r="QDA89" s="12"/>
      <c r="QDB89" s="12"/>
      <c r="QDC89" s="12"/>
      <c r="QDD89" s="12"/>
      <c r="QDE89" s="12"/>
      <c r="QDF89" s="12"/>
      <c r="QDG89" s="12"/>
      <c r="QDH89" s="12"/>
      <c r="QDI89" s="12"/>
      <c r="QDJ89" s="12"/>
      <c r="QDK89" s="12"/>
      <c r="QDL89" s="12"/>
      <c r="QDM89" s="12"/>
      <c r="QDN89" s="12"/>
      <c r="QDO89" s="12"/>
      <c r="QDP89" s="12"/>
      <c r="QDQ89" s="12"/>
      <c r="QDR89" s="12"/>
      <c r="QDS89" s="12"/>
      <c r="QDT89" s="12"/>
      <c r="QDU89" s="12"/>
      <c r="QDV89" s="12"/>
      <c r="QDW89" s="12"/>
      <c r="QDX89" s="12"/>
      <c r="QDY89" s="12"/>
      <c r="QDZ89" s="12"/>
      <c r="QEA89" s="12"/>
      <c r="QEB89" s="12"/>
      <c r="QEC89" s="12"/>
      <c r="QED89" s="12"/>
      <c r="QEE89" s="12"/>
      <c r="QEF89" s="12"/>
      <c r="QEG89" s="12"/>
      <c r="QEH89" s="12"/>
      <c r="QEI89" s="12"/>
      <c r="QEJ89" s="12"/>
      <c r="QEK89" s="12"/>
      <c r="QEL89" s="12"/>
      <c r="QEM89" s="12"/>
      <c r="QEN89" s="12"/>
      <c r="QEO89" s="12"/>
      <c r="QEP89" s="12"/>
      <c r="QEQ89" s="12"/>
      <c r="QER89" s="12"/>
      <c r="QES89" s="12"/>
      <c r="QET89" s="12"/>
      <c r="QEU89" s="12"/>
      <c r="QEV89" s="12"/>
      <c r="QEW89" s="12"/>
      <c r="QEX89" s="12"/>
      <c r="QEY89" s="12"/>
      <c r="QEZ89" s="12"/>
      <c r="QFA89" s="12"/>
      <c r="QFB89" s="12"/>
      <c r="QFC89" s="12"/>
      <c r="QFD89" s="12"/>
      <c r="QFE89" s="12"/>
      <c r="QFF89" s="12"/>
      <c r="QFG89" s="12"/>
      <c r="QFH89" s="12"/>
      <c r="QFI89" s="12"/>
      <c r="QFJ89" s="12"/>
      <c r="QFK89" s="12"/>
      <c r="QFL89" s="12"/>
      <c r="QFM89" s="12"/>
      <c r="QFN89" s="12"/>
      <c r="QFO89" s="12"/>
      <c r="QFP89" s="12"/>
      <c r="QFQ89" s="12"/>
      <c r="QFR89" s="12"/>
      <c r="QFS89" s="12"/>
      <c r="QFT89" s="12"/>
      <c r="QFU89" s="12"/>
      <c r="QFV89" s="12"/>
      <c r="QFW89" s="12"/>
      <c r="QFX89" s="12"/>
      <c r="QFY89" s="12"/>
      <c r="QFZ89" s="12"/>
      <c r="QGA89" s="12"/>
      <c r="QGB89" s="12"/>
      <c r="QGC89" s="12"/>
      <c r="QGD89" s="12"/>
      <c r="QGE89" s="12"/>
      <c r="QGF89" s="12"/>
      <c r="QGG89" s="12"/>
      <c r="QGH89" s="12"/>
      <c r="QGI89" s="12"/>
      <c r="QGJ89" s="12"/>
      <c r="QGK89" s="12"/>
      <c r="QGL89" s="12"/>
      <c r="QGM89" s="12"/>
      <c r="QGN89" s="12"/>
      <c r="QGO89" s="12"/>
      <c r="QGP89" s="12"/>
      <c r="QGQ89" s="12"/>
      <c r="QGR89" s="12"/>
      <c r="QGS89" s="12"/>
      <c r="QGT89" s="12"/>
      <c r="QGU89" s="12"/>
      <c r="QGV89" s="12"/>
      <c r="QGW89" s="12"/>
      <c r="QGX89" s="12"/>
      <c r="QGY89" s="12"/>
      <c r="QGZ89" s="12"/>
      <c r="QHA89" s="12"/>
      <c r="QHB89" s="12"/>
      <c r="QHC89" s="12"/>
      <c r="QHD89" s="12"/>
      <c r="QHE89" s="12"/>
      <c r="QHF89" s="12"/>
      <c r="QHG89" s="12"/>
      <c r="QHH89" s="12"/>
      <c r="QHI89" s="12"/>
      <c r="QHJ89" s="12"/>
      <c r="QHK89" s="12"/>
      <c r="QHL89" s="12"/>
      <c r="QHM89" s="12"/>
      <c r="QHN89" s="12"/>
      <c r="QHO89" s="12"/>
      <c r="QHP89" s="12"/>
      <c r="QHQ89" s="12"/>
      <c r="QHR89" s="12"/>
      <c r="QHS89" s="12"/>
      <c r="QHT89" s="12"/>
      <c r="QHU89" s="12"/>
      <c r="QHV89" s="12"/>
      <c r="QHW89" s="12"/>
      <c r="QHX89" s="12"/>
      <c r="QHY89" s="12"/>
      <c r="QHZ89" s="12"/>
      <c r="QIA89" s="12"/>
      <c r="QIB89" s="12"/>
      <c r="QIC89" s="12"/>
      <c r="QID89" s="12"/>
      <c r="QIE89" s="12"/>
      <c r="QIF89" s="12"/>
      <c r="QIG89" s="12"/>
      <c r="QIH89" s="12"/>
      <c r="QII89" s="12"/>
      <c r="QIJ89" s="12"/>
      <c r="QIK89" s="12"/>
      <c r="QIL89" s="12"/>
      <c r="QIM89" s="12"/>
      <c r="QIN89" s="12"/>
      <c r="QIO89" s="12"/>
      <c r="QIP89" s="12"/>
      <c r="QIQ89" s="12"/>
      <c r="QIR89" s="12"/>
      <c r="QIS89" s="12"/>
      <c r="QIT89" s="12"/>
      <c r="QIU89" s="12"/>
      <c r="QIV89" s="12"/>
      <c r="QIW89" s="12"/>
      <c r="QIX89" s="12"/>
      <c r="QIY89" s="12"/>
      <c r="QIZ89" s="12"/>
      <c r="QJA89" s="12"/>
      <c r="QJB89" s="12"/>
      <c r="QJC89" s="12"/>
      <c r="QJD89" s="12"/>
      <c r="QJE89" s="12"/>
      <c r="QJF89" s="12"/>
      <c r="QJG89" s="12"/>
      <c r="QJH89" s="12"/>
      <c r="QJI89" s="12"/>
      <c r="QJJ89" s="12"/>
      <c r="QJK89" s="12"/>
      <c r="QJL89" s="12"/>
      <c r="QJM89" s="12"/>
      <c r="QJN89" s="12"/>
      <c r="QJO89" s="12"/>
      <c r="QJP89" s="12"/>
      <c r="QJQ89" s="12"/>
      <c r="QJR89" s="12"/>
      <c r="QJS89" s="12"/>
      <c r="QJT89" s="12"/>
      <c r="QJU89" s="12"/>
      <c r="QJV89" s="12"/>
      <c r="QJW89" s="12"/>
      <c r="QJX89" s="12"/>
      <c r="QJY89" s="12"/>
      <c r="QJZ89" s="12"/>
      <c r="QKA89" s="12"/>
      <c r="QKB89" s="12"/>
      <c r="QKC89" s="12"/>
      <c r="QKD89" s="12"/>
      <c r="QKE89" s="12"/>
      <c r="QKF89" s="12"/>
      <c r="QKG89" s="12"/>
      <c r="QKH89" s="12"/>
      <c r="QKI89" s="12"/>
      <c r="QKJ89" s="12"/>
      <c r="QKK89" s="12"/>
      <c r="QKL89" s="12"/>
      <c r="QKM89" s="12"/>
      <c r="QKN89" s="12"/>
      <c r="QKO89" s="12"/>
      <c r="QKP89" s="12"/>
      <c r="QKQ89" s="12"/>
      <c r="QKR89" s="12"/>
      <c r="QKS89" s="12"/>
      <c r="QKT89" s="12"/>
      <c r="QKU89" s="12"/>
      <c r="QKV89" s="12"/>
      <c r="QKW89" s="12"/>
      <c r="QKX89" s="12"/>
      <c r="QKY89" s="12"/>
      <c r="QKZ89" s="12"/>
      <c r="QLA89" s="12"/>
      <c r="QLB89" s="12"/>
      <c r="QLC89" s="12"/>
      <c r="QLD89" s="12"/>
      <c r="QLE89" s="12"/>
      <c r="QLF89" s="12"/>
      <c r="QLG89" s="12"/>
      <c r="QLH89" s="12"/>
      <c r="QLI89" s="12"/>
      <c r="QLJ89" s="12"/>
      <c r="QLK89" s="12"/>
      <c r="QLL89" s="12"/>
      <c r="QLM89" s="12"/>
      <c r="QLN89" s="12"/>
      <c r="QLO89" s="12"/>
      <c r="QLP89" s="12"/>
      <c r="QLQ89" s="12"/>
      <c r="QLR89" s="12"/>
      <c r="QLS89" s="12"/>
      <c r="QLT89" s="12"/>
      <c r="QLU89" s="12"/>
      <c r="QLV89" s="12"/>
      <c r="QLW89" s="12"/>
      <c r="QLX89" s="12"/>
      <c r="QLY89" s="12"/>
      <c r="QLZ89" s="12"/>
      <c r="QMA89" s="12"/>
      <c r="QMB89" s="12"/>
      <c r="QMC89" s="12"/>
      <c r="QMD89" s="12"/>
      <c r="QME89" s="12"/>
      <c r="QMF89" s="12"/>
      <c r="QMG89" s="12"/>
      <c r="QMH89" s="12"/>
      <c r="QMI89" s="12"/>
      <c r="QMJ89" s="12"/>
      <c r="QMK89" s="12"/>
      <c r="QML89" s="12"/>
      <c r="QMM89" s="12"/>
      <c r="QMN89" s="12"/>
      <c r="QMO89" s="12"/>
      <c r="QMP89" s="12"/>
      <c r="QMQ89" s="12"/>
      <c r="QMR89" s="12"/>
      <c r="QMS89" s="12"/>
      <c r="QMT89" s="12"/>
      <c r="QMU89" s="12"/>
      <c r="QMV89" s="12"/>
      <c r="QMW89" s="12"/>
      <c r="QMX89" s="12"/>
      <c r="QMY89" s="12"/>
      <c r="QMZ89" s="12"/>
      <c r="QNA89" s="12"/>
      <c r="QNB89" s="12"/>
      <c r="QNC89" s="12"/>
      <c r="QND89" s="12"/>
      <c r="QNE89" s="12"/>
      <c r="QNF89" s="12"/>
      <c r="QNG89" s="12"/>
      <c r="QNH89" s="12"/>
      <c r="QNI89" s="12"/>
      <c r="QNJ89" s="12"/>
      <c r="QNK89" s="12"/>
      <c r="QNL89" s="12"/>
      <c r="QNM89" s="12"/>
      <c r="QNN89" s="12"/>
      <c r="QNO89" s="12"/>
      <c r="QNP89" s="12"/>
      <c r="QNQ89" s="12"/>
      <c r="QNR89" s="12"/>
      <c r="QNS89" s="12"/>
      <c r="QNT89" s="12"/>
      <c r="QNU89" s="12"/>
      <c r="QNV89" s="12"/>
      <c r="QNW89" s="12"/>
      <c r="QNX89" s="12"/>
      <c r="QNY89" s="12"/>
      <c r="QNZ89" s="12"/>
      <c r="QOA89" s="12"/>
      <c r="QOB89" s="12"/>
      <c r="QOC89" s="12"/>
      <c r="QOD89" s="12"/>
      <c r="QOE89" s="12"/>
      <c r="QOF89" s="12"/>
      <c r="QOG89" s="12"/>
      <c r="QOH89" s="12"/>
      <c r="QOI89" s="12"/>
      <c r="QOJ89" s="12"/>
      <c r="QOK89" s="12"/>
      <c r="QOL89" s="12"/>
      <c r="QOM89" s="12"/>
      <c r="QON89" s="12"/>
      <c r="QOO89" s="12"/>
      <c r="QOP89" s="12"/>
      <c r="QOQ89" s="12"/>
      <c r="QOR89" s="12"/>
      <c r="QOS89" s="12"/>
      <c r="QOT89" s="12"/>
      <c r="QOU89" s="12"/>
      <c r="QOV89" s="12"/>
      <c r="QOW89" s="12"/>
      <c r="QOX89" s="12"/>
      <c r="QOY89" s="12"/>
      <c r="QOZ89" s="12"/>
      <c r="QPA89" s="12"/>
      <c r="QPB89" s="12"/>
      <c r="QPC89" s="12"/>
      <c r="QPD89" s="12"/>
      <c r="QPE89" s="12"/>
      <c r="QPF89" s="12"/>
      <c r="QPG89" s="12"/>
      <c r="QPH89" s="12"/>
      <c r="QPI89" s="12"/>
      <c r="QPJ89" s="12"/>
      <c r="QPK89" s="12"/>
      <c r="QPL89" s="12"/>
      <c r="QPM89" s="12"/>
      <c r="QPN89" s="12"/>
      <c r="QPO89" s="12"/>
      <c r="QPP89" s="12"/>
      <c r="QPQ89" s="12"/>
      <c r="QPR89" s="12"/>
      <c r="QPS89" s="12"/>
      <c r="QPT89" s="12"/>
      <c r="QPU89" s="12"/>
      <c r="QPV89" s="12"/>
      <c r="QPW89" s="12"/>
      <c r="QPX89" s="12"/>
      <c r="QPY89" s="12"/>
      <c r="QPZ89" s="12"/>
      <c r="QQA89" s="12"/>
      <c r="QQB89" s="12"/>
      <c r="QQC89" s="12"/>
      <c r="QQD89" s="12"/>
      <c r="QQE89" s="12"/>
      <c r="QQF89" s="12"/>
      <c r="QQG89" s="12"/>
      <c r="QQH89" s="12"/>
      <c r="QQI89" s="12"/>
      <c r="QQJ89" s="12"/>
      <c r="QQK89" s="12"/>
      <c r="QQL89" s="12"/>
      <c r="QQM89" s="12"/>
      <c r="QQN89" s="12"/>
      <c r="QQO89" s="12"/>
      <c r="QQP89" s="12"/>
      <c r="QQQ89" s="12"/>
      <c r="QQR89" s="12"/>
      <c r="QQS89" s="12"/>
      <c r="QQT89" s="12"/>
      <c r="QQU89" s="12"/>
      <c r="QQV89" s="12"/>
      <c r="QQW89" s="12"/>
      <c r="QQX89" s="12"/>
      <c r="QQY89" s="12"/>
      <c r="QQZ89" s="12"/>
      <c r="QRA89" s="12"/>
      <c r="QRB89" s="12"/>
      <c r="QRC89" s="12"/>
      <c r="QRD89" s="12"/>
      <c r="QRE89" s="12"/>
      <c r="QRF89" s="12"/>
      <c r="QRG89" s="12"/>
      <c r="QRH89" s="12"/>
      <c r="QRI89" s="12"/>
      <c r="QRJ89" s="12"/>
      <c r="QRK89" s="12"/>
      <c r="QRL89" s="12"/>
      <c r="QRM89" s="12"/>
      <c r="QRN89" s="12"/>
      <c r="QRO89" s="12"/>
      <c r="QRP89" s="12"/>
      <c r="QRQ89" s="12"/>
      <c r="QRR89" s="12"/>
      <c r="QRS89" s="12"/>
      <c r="QRT89" s="12"/>
      <c r="QRU89" s="12"/>
      <c r="QRV89" s="12"/>
      <c r="QRW89" s="12"/>
      <c r="QRX89" s="12"/>
      <c r="QRY89" s="12"/>
      <c r="QRZ89" s="12"/>
      <c r="QSA89" s="12"/>
      <c r="QSB89" s="12"/>
      <c r="QSC89" s="12"/>
      <c r="QSD89" s="12"/>
      <c r="QSE89" s="12"/>
      <c r="QSF89" s="12"/>
      <c r="QSG89" s="12"/>
      <c r="QSH89" s="12"/>
      <c r="QSI89" s="12"/>
      <c r="QSJ89" s="12"/>
      <c r="QSK89" s="12"/>
      <c r="QSL89" s="12"/>
      <c r="QSM89" s="12"/>
      <c r="QSN89" s="12"/>
      <c r="QSO89" s="12"/>
      <c r="QSP89" s="12"/>
      <c r="QSQ89" s="12"/>
      <c r="QSR89" s="12"/>
      <c r="QSS89" s="12"/>
      <c r="QST89" s="12"/>
      <c r="QSU89" s="12"/>
      <c r="QSV89" s="12"/>
      <c r="QSW89" s="12"/>
      <c r="QSX89" s="12"/>
      <c r="QSY89" s="12"/>
      <c r="QSZ89" s="12"/>
      <c r="QTA89" s="12"/>
      <c r="QTB89" s="12"/>
      <c r="QTC89" s="12"/>
      <c r="QTD89" s="12"/>
      <c r="QTE89" s="12"/>
      <c r="QTF89" s="12"/>
      <c r="QTG89" s="12"/>
      <c r="QTH89" s="12"/>
      <c r="QTI89" s="12"/>
      <c r="QTJ89" s="12"/>
      <c r="QTK89" s="12"/>
      <c r="QTL89" s="12"/>
      <c r="QTM89" s="12"/>
      <c r="QTN89" s="12"/>
      <c r="QTO89" s="12"/>
      <c r="QTP89" s="12"/>
      <c r="QTQ89" s="12"/>
      <c r="QTR89" s="12"/>
      <c r="QTS89" s="12"/>
      <c r="QTT89" s="12"/>
      <c r="QTU89" s="12"/>
      <c r="QTV89" s="12"/>
      <c r="QTW89" s="12"/>
      <c r="QTX89" s="12"/>
      <c r="QTY89" s="12"/>
      <c r="QTZ89" s="12"/>
      <c r="QUA89" s="12"/>
      <c r="QUB89" s="12"/>
      <c r="QUC89" s="12"/>
      <c r="QUD89" s="12"/>
      <c r="QUE89" s="12"/>
      <c r="QUF89" s="12"/>
      <c r="QUG89" s="12"/>
      <c r="QUH89" s="12"/>
      <c r="QUI89" s="12"/>
      <c r="QUJ89" s="12"/>
      <c r="QUK89" s="12"/>
      <c r="QUL89" s="12"/>
      <c r="QUM89" s="12"/>
      <c r="QUN89" s="12"/>
      <c r="QUO89" s="12"/>
      <c r="QUP89" s="12"/>
      <c r="QUQ89" s="12"/>
      <c r="QUR89" s="12"/>
      <c r="QUS89" s="12"/>
      <c r="QUT89" s="12"/>
      <c r="QUU89" s="12"/>
      <c r="QUV89" s="12"/>
      <c r="QUW89" s="12"/>
      <c r="QUX89" s="12"/>
      <c r="QUY89" s="12"/>
      <c r="QUZ89" s="12"/>
      <c r="QVA89" s="12"/>
      <c r="QVB89" s="12"/>
      <c r="QVC89" s="12"/>
      <c r="QVD89" s="12"/>
      <c r="QVE89" s="12"/>
      <c r="QVF89" s="12"/>
      <c r="QVG89" s="12"/>
      <c r="QVH89" s="12"/>
      <c r="QVI89" s="12"/>
      <c r="QVJ89" s="12"/>
      <c r="QVK89" s="12"/>
      <c r="QVL89" s="12"/>
      <c r="QVM89" s="12"/>
      <c r="QVN89" s="12"/>
      <c r="QVO89" s="12"/>
      <c r="QVP89" s="12"/>
      <c r="QVQ89" s="12"/>
      <c r="QVR89" s="12"/>
      <c r="QVS89" s="12"/>
      <c r="QVT89" s="12"/>
      <c r="QVU89" s="12"/>
      <c r="QVV89" s="12"/>
      <c r="QVW89" s="12"/>
      <c r="QVX89" s="12"/>
      <c r="QVY89" s="12"/>
      <c r="QVZ89" s="12"/>
      <c r="QWA89" s="12"/>
      <c r="QWB89" s="12"/>
      <c r="QWC89" s="12"/>
      <c r="QWD89" s="12"/>
      <c r="QWE89" s="12"/>
      <c r="QWF89" s="12"/>
      <c r="QWG89" s="12"/>
      <c r="QWH89" s="12"/>
      <c r="QWI89" s="12"/>
      <c r="QWJ89" s="12"/>
      <c r="QWK89" s="12"/>
      <c r="QWL89" s="12"/>
      <c r="QWM89" s="12"/>
      <c r="QWN89" s="12"/>
      <c r="QWO89" s="12"/>
      <c r="QWP89" s="12"/>
      <c r="QWQ89" s="12"/>
      <c r="QWR89" s="12"/>
      <c r="QWS89" s="12"/>
      <c r="QWT89" s="12"/>
      <c r="QWU89" s="12"/>
      <c r="QWV89" s="12"/>
      <c r="QWW89" s="12"/>
      <c r="QWX89" s="12"/>
      <c r="QWY89" s="12"/>
      <c r="QWZ89" s="12"/>
      <c r="QXA89" s="12"/>
      <c r="QXB89" s="12"/>
      <c r="QXC89" s="12"/>
      <c r="QXD89" s="12"/>
      <c r="QXE89" s="12"/>
      <c r="QXF89" s="12"/>
      <c r="QXG89" s="12"/>
      <c r="QXH89" s="12"/>
      <c r="QXI89" s="12"/>
      <c r="QXJ89" s="12"/>
      <c r="QXK89" s="12"/>
      <c r="QXL89" s="12"/>
      <c r="QXM89" s="12"/>
      <c r="QXN89" s="12"/>
      <c r="QXO89" s="12"/>
      <c r="QXP89" s="12"/>
      <c r="QXQ89" s="12"/>
      <c r="QXR89" s="12"/>
      <c r="QXS89" s="12"/>
      <c r="QXT89" s="12"/>
      <c r="QXU89" s="12"/>
      <c r="QXV89" s="12"/>
      <c r="QXW89" s="12"/>
      <c r="QXX89" s="12"/>
      <c r="QXY89" s="12"/>
      <c r="QXZ89" s="12"/>
      <c r="QYA89" s="12"/>
      <c r="QYB89" s="12"/>
      <c r="QYC89" s="12"/>
      <c r="QYD89" s="12"/>
      <c r="QYE89" s="12"/>
      <c r="QYF89" s="12"/>
      <c r="QYG89" s="12"/>
      <c r="QYH89" s="12"/>
      <c r="QYI89" s="12"/>
      <c r="QYJ89" s="12"/>
      <c r="QYK89" s="12"/>
      <c r="QYL89" s="12"/>
      <c r="QYM89" s="12"/>
      <c r="QYN89" s="12"/>
      <c r="QYO89" s="12"/>
      <c r="QYP89" s="12"/>
      <c r="QYQ89" s="12"/>
      <c r="QYR89" s="12"/>
      <c r="QYS89" s="12"/>
      <c r="QYT89" s="12"/>
      <c r="QYU89" s="12"/>
      <c r="QYV89" s="12"/>
      <c r="QYW89" s="12"/>
      <c r="QYX89" s="12"/>
      <c r="QYY89" s="12"/>
      <c r="QYZ89" s="12"/>
      <c r="QZA89" s="12"/>
      <c r="QZB89" s="12"/>
      <c r="QZC89" s="12"/>
      <c r="QZD89" s="12"/>
      <c r="QZE89" s="12"/>
      <c r="QZF89" s="12"/>
      <c r="QZG89" s="12"/>
      <c r="QZH89" s="12"/>
      <c r="QZI89" s="12"/>
      <c r="QZJ89" s="12"/>
      <c r="QZK89" s="12"/>
      <c r="QZL89" s="12"/>
      <c r="QZM89" s="12"/>
      <c r="QZN89" s="12"/>
      <c r="QZO89" s="12"/>
      <c r="QZP89" s="12"/>
      <c r="QZQ89" s="12"/>
      <c r="QZR89" s="12"/>
      <c r="QZS89" s="12"/>
      <c r="QZT89" s="12"/>
      <c r="QZU89" s="12"/>
      <c r="QZV89" s="12"/>
      <c r="QZW89" s="12"/>
      <c r="QZX89" s="12"/>
      <c r="QZY89" s="12"/>
      <c r="QZZ89" s="12"/>
      <c r="RAA89" s="12"/>
      <c r="RAB89" s="12"/>
      <c r="RAC89" s="12"/>
      <c r="RAD89" s="12"/>
      <c r="RAE89" s="12"/>
      <c r="RAF89" s="12"/>
      <c r="RAG89" s="12"/>
      <c r="RAH89" s="12"/>
      <c r="RAI89" s="12"/>
      <c r="RAJ89" s="12"/>
      <c r="RAK89" s="12"/>
      <c r="RAL89" s="12"/>
      <c r="RAM89" s="12"/>
      <c r="RAN89" s="12"/>
      <c r="RAO89" s="12"/>
      <c r="RAP89" s="12"/>
      <c r="RAQ89" s="12"/>
      <c r="RAR89" s="12"/>
      <c r="RAS89" s="12"/>
      <c r="RAT89" s="12"/>
      <c r="RAU89" s="12"/>
      <c r="RAV89" s="12"/>
      <c r="RAW89" s="12"/>
      <c r="RAX89" s="12"/>
      <c r="RAY89" s="12"/>
      <c r="RAZ89" s="12"/>
      <c r="RBA89" s="12"/>
      <c r="RBB89" s="12"/>
      <c r="RBC89" s="12"/>
      <c r="RBD89" s="12"/>
      <c r="RBE89" s="12"/>
      <c r="RBF89" s="12"/>
      <c r="RBG89" s="12"/>
      <c r="RBH89" s="12"/>
      <c r="RBI89" s="12"/>
      <c r="RBJ89" s="12"/>
      <c r="RBK89" s="12"/>
      <c r="RBL89" s="12"/>
      <c r="RBM89" s="12"/>
      <c r="RBN89" s="12"/>
      <c r="RBO89" s="12"/>
      <c r="RBP89" s="12"/>
      <c r="RBQ89" s="12"/>
      <c r="RBR89" s="12"/>
      <c r="RBS89" s="12"/>
      <c r="RBT89" s="12"/>
      <c r="RBU89" s="12"/>
      <c r="RBV89" s="12"/>
      <c r="RBW89" s="12"/>
      <c r="RBX89" s="12"/>
      <c r="RBY89" s="12"/>
      <c r="RBZ89" s="12"/>
      <c r="RCA89" s="12"/>
      <c r="RCB89" s="12"/>
      <c r="RCC89" s="12"/>
      <c r="RCD89" s="12"/>
      <c r="RCE89" s="12"/>
      <c r="RCF89" s="12"/>
      <c r="RCG89" s="12"/>
      <c r="RCH89" s="12"/>
      <c r="RCI89" s="12"/>
      <c r="RCJ89" s="12"/>
      <c r="RCK89" s="12"/>
      <c r="RCL89" s="12"/>
      <c r="RCM89" s="12"/>
      <c r="RCN89" s="12"/>
      <c r="RCO89" s="12"/>
      <c r="RCP89" s="12"/>
      <c r="RCQ89" s="12"/>
      <c r="RCR89" s="12"/>
      <c r="RCS89" s="12"/>
      <c r="RCT89" s="12"/>
      <c r="RCU89" s="12"/>
      <c r="RCV89" s="12"/>
      <c r="RCW89" s="12"/>
      <c r="RCX89" s="12"/>
      <c r="RCY89" s="12"/>
      <c r="RCZ89" s="12"/>
      <c r="RDA89" s="12"/>
      <c r="RDB89" s="12"/>
      <c r="RDC89" s="12"/>
      <c r="RDD89" s="12"/>
      <c r="RDE89" s="12"/>
      <c r="RDF89" s="12"/>
      <c r="RDG89" s="12"/>
      <c r="RDH89" s="12"/>
      <c r="RDI89" s="12"/>
      <c r="RDJ89" s="12"/>
      <c r="RDK89" s="12"/>
      <c r="RDL89" s="12"/>
      <c r="RDM89" s="12"/>
      <c r="RDN89" s="12"/>
      <c r="RDO89" s="12"/>
      <c r="RDP89" s="12"/>
      <c r="RDQ89" s="12"/>
      <c r="RDR89" s="12"/>
      <c r="RDS89" s="12"/>
      <c r="RDT89" s="12"/>
      <c r="RDU89" s="12"/>
      <c r="RDV89" s="12"/>
      <c r="RDW89" s="12"/>
      <c r="RDX89" s="12"/>
      <c r="RDY89" s="12"/>
      <c r="RDZ89" s="12"/>
      <c r="REA89" s="12"/>
      <c r="REB89" s="12"/>
      <c r="REC89" s="12"/>
      <c r="RED89" s="12"/>
      <c r="REE89" s="12"/>
      <c r="REF89" s="12"/>
      <c r="REG89" s="12"/>
      <c r="REH89" s="12"/>
      <c r="REI89" s="12"/>
      <c r="REJ89" s="12"/>
      <c r="REK89" s="12"/>
      <c r="REL89" s="12"/>
      <c r="REM89" s="12"/>
      <c r="REN89" s="12"/>
      <c r="REO89" s="12"/>
      <c r="REP89" s="12"/>
      <c r="REQ89" s="12"/>
      <c r="RER89" s="12"/>
      <c r="RES89" s="12"/>
      <c r="RET89" s="12"/>
      <c r="REU89" s="12"/>
      <c r="REV89" s="12"/>
      <c r="REW89" s="12"/>
      <c r="REX89" s="12"/>
      <c r="REY89" s="12"/>
      <c r="REZ89" s="12"/>
      <c r="RFA89" s="12"/>
      <c r="RFB89" s="12"/>
      <c r="RFC89" s="12"/>
      <c r="RFD89" s="12"/>
      <c r="RFE89" s="12"/>
      <c r="RFF89" s="12"/>
      <c r="RFG89" s="12"/>
      <c r="RFH89" s="12"/>
      <c r="RFI89" s="12"/>
      <c r="RFJ89" s="12"/>
      <c r="RFK89" s="12"/>
      <c r="RFL89" s="12"/>
      <c r="RFM89" s="12"/>
      <c r="RFN89" s="12"/>
      <c r="RFO89" s="12"/>
      <c r="RFP89" s="12"/>
      <c r="RFQ89" s="12"/>
      <c r="RFR89" s="12"/>
      <c r="RFS89" s="12"/>
      <c r="RFT89" s="12"/>
      <c r="RFU89" s="12"/>
      <c r="RFV89" s="12"/>
      <c r="RFW89" s="12"/>
      <c r="RFX89" s="12"/>
      <c r="RFY89" s="12"/>
      <c r="RFZ89" s="12"/>
      <c r="RGA89" s="12"/>
      <c r="RGB89" s="12"/>
      <c r="RGC89" s="12"/>
      <c r="RGD89" s="12"/>
      <c r="RGE89" s="12"/>
      <c r="RGF89" s="12"/>
      <c r="RGG89" s="12"/>
      <c r="RGH89" s="12"/>
      <c r="RGI89" s="12"/>
      <c r="RGJ89" s="12"/>
      <c r="RGK89" s="12"/>
      <c r="RGL89" s="12"/>
      <c r="RGM89" s="12"/>
      <c r="RGN89" s="12"/>
      <c r="RGO89" s="12"/>
      <c r="RGP89" s="12"/>
      <c r="RGQ89" s="12"/>
      <c r="RGR89" s="12"/>
      <c r="RGS89" s="12"/>
      <c r="RGT89" s="12"/>
      <c r="RGU89" s="12"/>
      <c r="RGV89" s="12"/>
      <c r="RGW89" s="12"/>
      <c r="RGX89" s="12"/>
      <c r="RGY89" s="12"/>
      <c r="RGZ89" s="12"/>
      <c r="RHA89" s="12"/>
      <c r="RHB89" s="12"/>
      <c r="RHC89" s="12"/>
      <c r="RHD89" s="12"/>
      <c r="RHE89" s="12"/>
      <c r="RHF89" s="12"/>
      <c r="RHG89" s="12"/>
      <c r="RHH89" s="12"/>
      <c r="RHI89" s="12"/>
      <c r="RHJ89" s="12"/>
      <c r="RHK89" s="12"/>
      <c r="RHL89" s="12"/>
      <c r="RHM89" s="12"/>
      <c r="RHN89" s="12"/>
      <c r="RHO89" s="12"/>
      <c r="RHP89" s="12"/>
      <c r="RHQ89" s="12"/>
      <c r="RHR89" s="12"/>
      <c r="RHS89" s="12"/>
      <c r="RHT89" s="12"/>
      <c r="RHU89" s="12"/>
      <c r="RHV89" s="12"/>
      <c r="RHW89" s="12"/>
      <c r="RHX89" s="12"/>
      <c r="RHY89" s="12"/>
      <c r="RHZ89" s="12"/>
      <c r="RIA89" s="12"/>
      <c r="RIB89" s="12"/>
      <c r="RIC89" s="12"/>
      <c r="RID89" s="12"/>
      <c r="RIE89" s="12"/>
      <c r="RIF89" s="12"/>
      <c r="RIG89" s="12"/>
      <c r="RIH89" s="12"/>
      <c r="RII89" s="12"/>
      <c r="RIJ89" s="12"/>
      <c r="RIK89" s="12"/>
      <c r="RIL89" s="12"/>
      <c r="RIM89" s="12"/>
      <c r="RIN89" s="12"/>
      <c r="RIO89" s="12"/>
      <c r="RIP89" s="12"/>
      <c r="RIQ89" s="12"/>
      <c r="RIR89" s="12"/>
      <c r="RIS89" s="12"/>
      <c r="RIT89" s="12"/>
      <c r="RIU89" s="12"/>
      <c r="RIV89" s="12"/>
      <c r="RIW89" s="12"/>
      <c r="RIX89" s="12"/>
      <c r="RIY89" s="12"/>
      <c r="RIZ89" s="12"/>
      <c r="RJA89" s="12"/>
      <c r="RJB89" s="12"/>
      <c r="RJC89" s="12"/>
      <c r="RJD89" s="12"/>
      <c r="RJE89" s="12"/>
      <c r="RJF89" s="12"/>
      <c r="RJG89" s="12"/>
      <c r="RJH89" s="12"/>
      <c r="RJI89" s="12"/>
      <c r="RJJ89" s="12"/>
      <c r="RJK89" s="12"/>
      <c r="RJL89" s="12"/>
      <c r="RJM89" s="12"/>
      <c r="RJN89" s="12"/>
      <c r="RJO89" s="12"/>
      <c r="RJP89" s="12"/>
      <c r="RJQ89" s="12"/>
      <c r="RJR89" s="12"/>
      <c r="RJS89" s="12"/>
      <c r="RJT89" s="12"/>
      <c r="RJU89" s="12"/>
      <c r="RJV89" s="12"/>
      <c r="RJW89" s="12"/>
      <c r="RJX89" s="12"/>
      <c r="RJY89" s="12"/>
      <c r="RJZ89" s="12"/>
      <c r="RKA89" s="12"/>
      <c r="RKB89" s="12"/>
      <c r="RKC89" s="12"/>
      <c r="RKD89" s="12"/>
      <c r="RKE89" s="12"/>
      <c r="RKF89" s="12"/>
      <c r="RKG89" s="12"/>
      <c r="RKH89" s="12"/>
      <c r="RKI89" s="12"/>
      <c r="RKJ89" s="12"/>
      <c r="RKK89" s="12"/>
      <c r="RKL89" s="12"/>
      <c r="RKM89" s="12"/>
      <c r="RKN89" s="12"/>
      <c r="RKO89" s="12"/>
      <c r="RKP89" s="12"/>
      <c r="RKQ89" s="12"/>
      <c r="RKR89" s="12"/>
      <c r="RKS89" s="12"/>
      <c r="RKT89" s="12"/>
      <c r="RKU89" s="12"/>
      <c r="RKV89" s="12"/>
      <c r="RKW89" s="12"/>
      <c r="RKX89" s="12"/>
      <c r="RKY89" s="12"/>
      <c r="RKZ89" s="12"/>
      <c r="RLA89" s="12"/>
      <c r="RLB89" s="12"/>
      <c r="RLC89" s="12"/>
      <c r="RLD89" s="12"/>
      <c r="RLE89" s="12"/>
      <c r="RLF89" s="12"/>
      <c r="RLG89" s="12"/>
      <c r="RLH89" s="12"/>
      <c r="RLI89" s="12"/>
      <c r="RLJ89" s="12"/>
      <c r="RLK89" s="12"/>
      <c r="RLL89" s="12"/>
      <c r="RLM89" s="12"/>
      <c r="RLN89" s="12"/>
      <c r="RLO89" s="12"/>
      <c r="RLP89" s="12"/>
      <c r="RLQ89" s="12"/>
      <c r="RLR89" s="12"/>
      <c r="RLS89" s="12"/>
      <c r="RLT89" s="12"/>
      <c r="RLU89" s="12"/>
      <c r="RLV89" s="12"/>
      <c r="RLW89" s="12"/>
      <c r="RLX89" s="12"/>
      <c r="RLY89" s="12"/>
      <c r="RLZ89" s="12"/>
      <c r="RMA89" s="12"/>
      <c r="RMB89" s="12"/>
      <c r="RMC89" s="12"/>
      <c r="RMD89" s="12"/>
      <c r="RME89" s="12"/>
      <c r="RMF89" s="12"/>
      <c r="RMG89" s="12"/>
      <c r="RMH89" s="12"/>
      <c r="RMI89" s="12"/>
      <c r="RMJ89" s="12"/>
      <c r="RMK89" s="12"/>
      <c r="RML89" s="12"/>
      <c r="RMM89" s="12"/>
      <c r="RMN89" s="12"/>
      <c r="RMO89" s="12"/>
      <c r="RMP89" s="12"/>
      <c r="RMQ89" s="12"/>
      <c r="RMR89" s="12"/>
      <c r="RMS89" s="12"/>
      <c r="RMT89" s="12"/>
      <c r="RMU89" s="12"/>
      <c r="RMV89" s="12"/>
      <c r="RMW89" s="12"/>
      <c r="RMX89" s="12"/>
      <c r="RMY89" s="12"/>
      <c r="RMZ89" s="12"/>
      <c r="RNA89" s="12"/>
      <c r="RNB89" s="12"/>
      <c r="RNC89" s="12"/>
      <c r="RND89" s="12"/>
      <c r="RNE89" s="12"/>
      <c r="RNF89" s="12"/>
      <c r="RNG89" s="12"/>
      <c r="RNH89" s="12"/>
      <c r="RNI89" s="12"/>
      <c r="RNJ89" s="12"/>
      <c r="RNK89" s="12"/>
      <c r="RNL89" s="12"/>
      <c r="RNM89" s="12"/>
      <c r="RNN89" s="12"/>
      <c r="RNO89" s="12"/>
      <c r="RNP89" s="12"/>
      <c r="RNQ89" s="12"/>
      <c r="RNR89" s="12"/>
      <c r="RNS89" s="12"/>
      <c r="RNT89" s="12"/>
      <c r="RNU89" s="12"/>
      <c r="RNV89" s="12"/>
      <c r="RNW89" s="12"/>
      <c r="RNX89" s="12"/>
      <c r="RNY89" s="12"/>
      <c r="RNZ89" s="12"/>
      <c r="ROA89" s="12"/>
      <c r="ROB89" s="12"/>
      <c r="ROC89" s="12"/>
      <c r="ROD89" s="12"/>
      <c r="ROE89" s="12"/>
      <c r="ROF89" s="12"/>
      <c r="ROG89" s="12"/>
      <c r="ROH89" s="12"/>
      <c r="ROI89" s="12"/>
      <c r="ROJ89" s="12"/>
      <c r="ROK89" s="12"/>
      <c r="ROL89" s="12"/>
      <c r="ROM89" s="12"/>
      <c r="RON89" s="12"/>
      <c r="ROO89" s="12"/>
      <c r="ROP89" s="12"/>
      <c r="ROQ89" s="12"/>
      <c r="ROR89" s="12"/>
      <c r="ROS89" s="12"/>
      <c r="ROT89" s="12"/>
      <c r="ROU89" s="12"/>
      <c r="ROV89" s="12"/>
      <c r="ROW89" s="12"/>
      <c r="ROX89" s="12"/>
      <c r="ROY89" s="12"/>
      <c r="ROZ89" s="12"/>
      <c r="RPA89" s="12"/>
      <c r="RPB89" s="12"/>
      <c r="RPC89" s="12"/>
      <c r="RPD89" s="12"/>
      <c r="RPE89" s="12"/>
      <c r="RPF89" s="12"/>
      <c r="RPG89" s="12"/>
      <c r="RPH89" s="12"/>
      <c r="RPI89" s="12"/>
      <c r="RPJ89" s="12"/>
      <c r="RPK89" s="12"/>
      <c r="RPL89" s="12"/>
      <c r="RPM89" s="12"/>
      <c r="RPN89" s="12"/>
      <c r="RPO89" s="12"/>
      <c r="RPP89" s="12"/>
      <c r="RPQ89" s="12"/>
      <c r="RPR89" s="12"/>
      <c r="RPS89" s="12"/>
      <c r="RPT89" s="12"/>
      <c r="RPU89" s="12"/>
      <c r="RPV89" s="12"/>
      <c r="RPW89" s="12"/>
      <c r="RPX89" s="12"/>
      <c r="RPY89" s="12"/>
      <c r="RPZ89" s="12"/>
      <c r="RQA89" s="12"/>
      <c r="RQB89" s="12"/>
      <c r="RQC89" s="12"/>
      <c r="RQD89" s="12"/>
      <c r="RQE89" s="12"/>
      <c r="RQF89" s="12"/>
      <c r="RQG89" s="12"/>
      <c r="RQH89" s="12"/>
      <c r="RQI89" s="12"/>
      <c r="RQJ89" s="12"/>
      <c r="RQK89" s="12"/>
      <c r="RQL89" s="12"/>
      <c r="RQM89" s="12"/>
      <c r="RQN89" s="12"/>
      <c r="RQO89" s="12"/>
      <c r="RQP89" s="12"/>
      <c r="RQQ89" s="12"/>
      <c r="RQR89" s="12"/>
      <c r="RQS89" s="12"/>
      <c r="RQT89" s="12"/>
      <c r="RQU89" s="12"/>
      <c r="RQV89" s="12"/>
      <c r="RQW89" s="12"/>
      <c r="RQX89" s="12"/>
      <c r="RQY89" s="12"/>
      <c r="RQZ89" s="12"/>
      <c r="RRA89" s="12"/>
      <c r="RRB89" s="12"/>
      <c r="RRC89" s="12"/>
      <c r="RRD89" s="12"/>
      <c r="RRE89" s="12"/>
      <c r="RRF89" s="12"/>
      <c r="RRG89" s="12"/>
      <c r="RRH89" s="12"/>
      <c r="RRI89" s="12"/>
      <c r="RRJ89" s="12"/>
      <c r="RRK89" s="12"/>
      <c r="RRL89" s="12"/>
      <c r="RRM89" s="12"/>
      <c r="RRN89" s="12"/>
      <c r="RRO89" s="12"/>
      <c r="RRP89" s="12"/>
      <c r="RRQ89" s="12"/>
      <c r="RRR89" s="12"/>
      <c r="RRS89" s="12"/>
      <c r="RRT89" s="12"/>
      <c r="RRU89" s="12"/>
      <c r="RRV89" s="12"/>
      <c r="RRW89" s="12"/>
      <c r="RRX89" s="12"/>
      <c r="RRY89" s="12"/>
      <c r="RRZ89" s="12"/>
      <c r="RSA89" s="12"/>
      <c r="RSB89" s="12"/>
      <c r="RSC89" s="12"/>
      <c r="RSD89" s="12"/>
      <c r="RSE89" s="12"/>
      <c r="RSF89" s="12"/>
      <c r="RSG89" s="12"/>
      <c r="RSH89" s="12"/>
      <c r="RSI89" s="12"/>
      <c r="RSJ89" s="12"/>
      <c r="RSK89" s="12"/>
      <c r="RSL89" s="12"/>
      <c r="RSM89" s="12"/>
      <c r="RSN89" s="12"/>
      <c r="RSO89" s="12"/>
      <c r="RSP89" s="12"/>
      <c r="RSQ89" s="12"/>
      <c r="RSR89" s="12"/>
      <c r="RSS89" s="12"/>
      <c r="RST89" s="12"/>
      <c r="RSU89" s="12"/>
      <c r="RSV89" s="12"/>
      <c r="RSW89" s="12"/>
      <c r="RSX89" s="12"/>
      <c r="RSY89" s="12"/>
      <c r="RSZ89" s="12"/>
      <c r="RTA89" s="12"/>
      <c r="RTB89" s="12"/>
      <c r="RTC89" s="12"/>
      <c r="RTD89" s="12"/>
      <c r="RTE89" s="12"/>
      <c r="RTF89" s="12"/>
      <c r="RTG89" s="12"/>
      <c r="RTH89" s="12"/>
      <c r="RTI89" s="12"/>
      <c r="RTJ89" s="12"/>
      <c r="RTK89" s="12"/>
      <c r="RTL89" s="12"/>
      <c r="RTM89" s="12"/>
      <c r="RTN89" s="12"/>
      <c r="RTO89" s="12"/>
      <c r="RTP89" s="12"/>
      <c r="RTQ89" s="12"/>
      <c r="RTR89" s="12"/>
      <c r="RTS89" s="12"/>
      <c r="RTT89" s="12"/>
      <c r="RTU89" s="12"/>
      <c r="RTV89" s="12"/>
      <c r="RTW89" s="12"/>
      <c r="RTX89" s="12"/>
      <c r="RTY89" s="12"/>
      <c r="RTZ89" s="12"/>
      <c r="RUA89" s="12"/>
      <c r="RUB89" s="12"/>
      <c r="RUC89" s="12"/>
      <c r="RUD89" s="12"/>
      <c r="RUE89" s="12"/>
      <c r="RUF89" s="12"/>
      <c r="RUG89" s="12"/>
      <c r="RUH89" s="12"/>
      <c r="RUI89" s="12"/>
      <c r="RUJ89" s="12"/>
      <c r="RUK89" s="12"/>
      <c r="RUL89" s="12"/>
      <c r="RUM89" s="12"/>
      <c r="RUN89" s="12"/>
      <c r="RUO89" s="12"/>
      <c r="RUP89" s="12"/>
      <c r="RUQ89" s="12"/>
      <c r="RUR89" s="12"/>
      <c r="RUS89" s="12"/>
      <c r="RUT89" s="12"/>
      <c r="RUU89" s="12"/>
      <c r="RUV89" s="12"/>
      <c r="RUW89" s="12"/>
      <c r="RUX89" s="12"/>
      <c r="RUY89" s="12"/>
      <c r="RUZ89" s="12"/>
      <c r="RVA89" s="12"/>
      <c r="RVB89" s="12"/>
      <c r="RVC89" s="12"/>
      <c r="RVD89" s="12"/>
      <c r="RVE89" s="12"/>
      <c r="RVF89" s="12"/>
      <c r="RVG89" s="12"/>
      <c r="RVH89" s="12"/>
      <c r="RVI89" s="12"/>
      <c r="RVJ89" s="12"/>
      <c r="RVK89" s="12"/>
      <c r="RVL89" s="12"/>
      <c r="RVM89" s="12"/>
      <c r="RVN89" s="12"/>
      <c r="RVO89" s="12"/>
      <c r="RVP89" s="12"/>
      <c r="RVQ89" s="12"/>
      <c r="RVR89" s="12"/>
      <c r="RVS89" s="12"/>
      <c r="RVT89" s="12"/>
      <c r="RVU89" s="12"/>
      <c r="RVV89" s="12"/>
      <c r="RVW89" s="12"/>
      <c r="RVX89" s="12"/>
      <c r="RVY89" s="12"/>
      <c r="RVZ89" s="12"/>
      <c r="RWA89" s="12"/>
      <c r="RWB89" s="12"/>
      <c r="RWC89" s="12"/>
      <c r="RWD89" s="12"/>
      <c r="RWE89" s="12"/>
      <c r="RWF89" s="12"/>
      <c r="RWG89" s="12"/>
      <c r="RWH89" s="12"/>
      <c r="RWI89" s="12"/>
      <c r="RWJ89" s="12"/>
      <c r="RWK89" s="12"/>
      <c r="RWL89" s="12"/>
      <c r="RWM89" s="12"/>
      <c r="RWN89" s="12"/>
      <c r="RWO89" s="12"/>
      <c r="RWP89" s="12"/>
      <c r="RWQ89" s="12"/>
      <c r="RWR89" s="12"/>
      <c r="RWS89" s="12"/>
      <c r="RWT89" s="12"/>
      <c r="RWU89" s="12"/>
      <c r="RWV89" s="12"/>
      <c r="RWW89" s="12"/>
      <c r="RWX89" s="12"/>
      <c r="RWY89" s="12"/>
      <c r="RWZ89" s="12"/>
      <c r="RXA89" s="12"/>
      <c r="RXB89" s="12"/>
      <c r="RXC89" s="12"/>
      <c r="RXD89" s="12"/>
      <c r="RXE89" s="12"/>
      <c r="RXF89" s="12"/>
      <c r="RXG89" s="12"/>
      <c r="RXH89" s="12"/>
      <c r="RXI89" s="12"/>
      <c r="RXJ89" s="12"/>
      <c r="RXK89" s="12"/>
      <c r="RXL89" s="12"/>
      <c r="RXM89" s="12"/>
      <c r="RXN89" s="12"/>
      <c r="RXO89" s="12"/>
      <c r="RXP89" s="12"/>
      <c r="RXQ89" s="12"/>
      <c r="RXR89" s="12"/>
      <c r="RXS89" s="12"/>
      <c r="RXT89" s="12"/>
      <c r="RXU89" s="12"/>
      <c r="RXV89" s="12"/>
      <c r="RXW89" s="12"/>
      <c r="RXX89" s="12"/>
      <c r="RXY89" s="12"/>
      <c r="RXZ89" s="12"/>
      <c r="RYA89" s="12"/>
      <c r="RYB89" s="12"/>
      <c r="RYC89" s="12"/>
      <c r="RYD89" s="12"/>
      <c r="RYE89" s="12"/>
      <c r="RYF89" s="12"/>
      <c r="RYG89" s="12"/>
      <c r="RYH89" s="12"/>
      <c r="RYI89" s="12"/>
      <c r="RYJ89" s="12"/>
      <c r="RYK89" s="12"/>
      <c r="RYL89" s="12"/>
      <c r="RYM89" s="12"/>
      <c r="RYN89" s="12"/>
      <c r="RYO89" s="12"/>
      <c r="RYP89" s="12"/>
      <c r="RYQ89" s="12"/>
      <c r="RYR89" s="12"/>
      <c r="RYS89" s="12"/>
      <c r="RYT89" s="12"/>
      <c r="RYU89" s="12"/>
      <c r="RYV89" s="12"/>
      <c r="RYW89" s="12"/>
      <c r="RYX89" s="12"/>
      <c r="RYY89" s="12"/>
      <c r="RYZ89" s="12"/>
      <c r="RZA89" s="12"/>
      <c r="RZB89" s="12"/>
      <c r="RZC89" s="12"/>
      <c r="RZD89" s="12"/>
      <c r="RZE89" s="12"/>
      <c r="RZF89" s="12"/>
      <c r="RZG89" s="12"/>
      <c r="RZH89" s="12"/>
      <c r="RZI89" s="12"/>
      <c r="RZJ89" s="12"/>
      <c r="RZK89" s="12"/>
      <c r="RZL89" s="12"/>
      <c r="RZM89" s="12"/>
      <c r="RZN89" s="12"/>
      <c r="RZO89" s="12"/>
      <c r="RZP89" s="12"/>
      <c r="RZQ89" s="12"/>
      <c r="RZR89" s="12"/>
      <c r="RZS89" s="12"/>
      <c r="RZT89" s="12"/>
      <c r="RZU89" s="12"/>
      <c r="RZV89" s="12"/>
      <c r="RZW89" s="12"/>
      <c r="RZX89" s="12"/>
      <c r="RZY89" s="12"/>
      <c r="RZZ89" s="12"/>
      <c r="SAA89" s="12"/>
      <c r="SAB89" s="12"/>
      <c r="SAC89" s="12"/>
      <c r="SAD89" s="12"/>
      <c r="SAE89" s="12"/>
      <c r="SAF89" s="12"/>
      <c r="SAG89" s="12"/>
      <c r="SAH89" s="12"/>
      <c r="SAI89" s="12"/>
      <c r="SAJ89" s="12"/>
      <c r="SAK89" s="12"/>
      <c r="SAL89" s="12"/>
      <c r="SAM89" s="12"/>
      <c r="SAN89" s="12"/>
      <c r="SAO89" s="12"/>
      <c r="SAP89" s="12"/>
      <c r="SAQ89" s="12"/>
      <c r="SAR89" s="12"/>
      <c r="SAS89" s="12"/>
      <c r="SAT89" s="12"/>
      <c r="SAU89" s="12"/>
      <c r="SAV89" s="12"/>
      <c r="SAW89" s="12"/>
      <c r="SAX89" s="12"/>
      <c r="SAY89" s="12"/>
      <c r="SAZ89" s="12"/>
      <c r="SBA89" s="12"/>
      <c r="SBB89" s="12"/>
      <c r="SBC89" s="12"/>
      <c r="SBD89" s="12"/>
      <c r="SBE89" s="12"/>
      <c r="SBF89" s="12"/>
      <c r="SBG89" s="12"/>
      <c r="SBH89" s="12"/>
      <c r="SBI89" s="12"/>
      <c r="SBJ89" s="12"/>
      <c r="SBK89" s="12"/>
      <c r="SBL89" s="12"/>
      <c r="SBM89" s="12"/>
      <c r="SBN89" s="12"/>
      <c r="SBO89" s="12"/>
      <c r="SBP89" s="12"/>
      <c r="SBQ89" s="12"/>
      <c r="SBR89" s="12"/>
      <c r="SBS89" s="12"/>
      <c r="SBT89" s="12"/>
      <c r="SBU89" s="12"/>
      <c r="SBV89" s="12"/>
      <c r="SBW89" s="12"/>
      <c r="SBX89" s="12"/>
      <c r="SBY89" s="12"/>
      <c r="SBZ89" s="12"/>
      <c r="SCA89" s="12"/>
      <c r="SCB89" s="12"/>
      <c r="SCC89" s="12"/>
      <c r="SCD89" s="12"/>
      <c r="SCE89" s="12"/>
      <c r="SCF89" s="12"/>
      <c r="SCG89" s="12"/>
      <c r="SCH89" s="12"/>
      <c r="SCI89" s="12"/>
      <c r="SCJ89" s="12"/>
      <c r="SCK89" s="12"/>
      <c r="SCL89" s="12"/>
      <c r="SCM89" s="12"/>
      <c r="SCN89" s="12"/>
      <c r="SCO89" s="12"/>
      <c r="SCP89" s="12"/>
      <c r="SCQ89" s="12"/>
      <c r="SCR89" s="12"/>
      <c r="SCS89" s="12"/>
      <c r="SCT89" s="12"/>
      <c r="SCU89" s="12"/>
      <c r="SCV89" s="12"/>
      <c r="SCW89" s="12"/>
      <c r="SCX89" s="12"/>
      <c r="SCY89" s="12"/>
      <c r="SCZ89" s="12"/>
      <c r="SDA89" s="12"/>
      <c r="SDB89" s="12"/>
      <c r="SDC89" s="12"/>
      <c r="SDD89" s="12"/>
      <c r="SDE89" s="12"/>
      <c r="SDF89" s="12"/>
      <c r="SDG89" s="12"/>
      <c r="SDH89" s="12"/>
      <c r="SDI89" s="12"/>
      <c r="SDJ89" s="12"/>
      <c r="SDK89" s="12"/>
      <c r="SDL89" s="12"/>
      <c r="SDM89" s="12"/>
      <c r="SDN89" s="12"/>
      <c r="SDO89" s="12"/>
      <c r="SDP89" s="12"/>
      <c r="SDQ89" s="12"/>
      <c r="SDR89" s="12"/>
      <c r="SDS89" s="12"/>
      <c r="SDT89" s="12"/>
      <c r="SDU89" s="12"/>
      <c r="SDV89" s="12"/>
      <c r="SDW89" s="12"/>
      <c r="SDX89" s="12"/>
      <c r="SDY89" s="12"/>
      <c r="SDZ89" s="12"/>
      <c r="SEA89" s="12"/>
      <c r="SEB89" s="12"/>
      <c r="SEC89" s="12"/>
      <c r="SED89" s="12"/>
      <c r="SEE89" s="12"/>
      <c r="SEF89" s="12"/>
      <c r="SEG89" s="12"/>
      <c r="SEH89" s="12"/>
      <c r="SEI89" s="12"/>
      <c r="SEJ89" s="12"/>
      <c r="SEK89" s="12"/>
      <c r="SEL89" s="12"/>
      <c r="SEM89" s="12"/>
      <c r="SEN89" s="12"/>
      <c r="SEO89" s="12"/>
      <c r="SEP89" s="12"/>
      <c r="SEQ89" s="12"/>
      <c r="SER89" s="12"/>
      <c r="SES89" s="12"/>
      <c r="SET89" s="12"/>
      <c r="SEU89" s="12"/>
      <c r="SEV89" s="12"/>
      <c r="SEW89" s="12"/>
      <c r="SEX89" s="12"/>
      <c r="SEY89" s="12"/>
      <c r="SEZ89" s="12"/>
      <c r="SFA89" s="12"/>
      <c r="SFB89" s="12"/>
      <c r="SFC89" s="12"/>
      <c r="SFD89" s="12"/>
      <c r="SFE89" s="12"/>
      <c r="SFF89" s="12"/>
      <c r="SFG89" s="12"/>
      <c r="SFH89" s="12"/>
      <c r="SFI89" s="12"/>
      <c r="SFJ89" s="12"/>
      <c r="SFK89" s="12"/>
      <c r="SFL89" s="12"/>
      <c r="SFM89" s="12"/>
      <c r="SFN89" s="12"/>
      <c r="SFO89" s="12"/>
      <c r="SFP89" s="12"/>
      <c r="SFQ89" s="12"/>
      <c r="SFR89" s="12"/>
      <c r="SFS89" s="12"/>
      <c r="SFT89" s="12"/>
      <c r="SFU89" s="12"/>
      <c r="SFV89" s="12"/>
      <c r="SFW89" s="12"/>
      <c r="SFX89" s="12"/>
      <c r="SFY89" s="12"/>
      <c r="SFZ89" s="12"/>
      <c r="SGA89" s="12"/>
      <c r="SGB89" s="12"/>
      <c r="SGC89" s="12"/>
      <c r="SGD89" s="12"/>
      <c r="SGE89" s="12"/>
      <c r="SGF89" s="12"/>
      <c r="SGG89" s="12"/>
      <c r="SGH89" s="12"/>
      <c r="SGI89" s="12"/>
      <c r="SGJ89" s="12"/>
      <c r="SGK89" s="12"/>
      <c r="SGL89" s="12"/>
      <c r="SGM89" s="12"/>
      <c r="SGN89" s="12"/>
      <c r="SGO89" s="12"/>
      <c r="SGP89" s="12"/>
      <c r="SGQ89" s="12"/>
      <c r="SGR89" s="12"/>
      <c r="SGS89" s="12"/>
      <c r="SGT89" s="12"/>
      <c r="SGU89" s="12"/>
      <c r="SGV89" s="12"/>
      <c r="SGW89" s="12"/>
      <c r="SGX89" s="12"/>
      <c r="SGY89" s="12"/>
      <c r="SGZ89" s="12"/>
      <c r="SHA89" s="12"/>
      <c r="SHB89" s="12"/>
      <c r="SHC89" s="12"/>
      <c r="SHD89" s="12"/>
      <c r="SHE89" s="12"/>
      <c r="SHF89" s="12"/>
      <c r="SHG89" s="12"/>
      <c r="SHH89" s="12"/>
      <c r="SHI89" s="12"/>
      <c r="SHJ89" s="12"/>
      <c r="SHK89" s="12"/>
      <c r="SHL89" s="12"/>
      <c r="SHM89" s="12"/>
      <c r="SHN89" s="12"/>
      <c r="SHO89" s="12"/>
      <c r="SHP89" s="12"/>
      <c r="SHQ89" s="12"/>
      <c r="SHR89" s="12"/>
      <c r="SHS89" s="12"/>
      <c r="SHT89" s="12"/>
      <c r="SHU89" s="12"/>
      <c r="SHV89" s="12"/>
      <c r="SHW89" s="12"/>
      <c r="SHX89" s="12"/>
      <c r="SHY89" s="12"/>
      <c r="SHZ89" s="12"/>
      <c r="SIA89" s="12"/>
      <c r="SIB89" s="12"/>
      <c r="SIC89" s="12"/>
      <c r="SID89" s="12"/>
      <c r="SIE89" s="12"/>
      <c r="SIF89" s="12"/>
      <c r="SIG89" s="12"/>
      <c r="SIH89" s="12"/>
      <c r="SII89" s="12"/>
      <c r="SIJ89" s="12"/>
      <c r="SIK89" s="12"/>
      <c r="SIL89" s="12"/>
      <c r="SIM89" s="12"/>
      <c r="SIN89" s="12"/>
      <c r="SIO89" s="12"/>
      <c r="SIP89" s="12"/>
      <c r="SIQ89" s="12"/>
      <c r="SIR89" s="12"/>
      <c r="SIS89" s="12"/>
      <c r="SIT89" s="12"/>
      <c r="SIU89" s="12"/>
      <c r="SIV89" s="12"/>
      <c r="SIW89" s="12"/>
      <c r="SIX89" s="12"/>
      <c r="SIY89" s="12"/>
      <c r="SIZ89" s="12"/>
      <c r="SJA89" s="12"/>
      <c r="SJB89" s="12"/>
      <c r="SJC89" s="12"/>
      <c r="SJD89" s="12"/>
      <c r="SJE89" s="12"/>
      <c r="SJF89" s="12"/>
      <c r="SJG89" s="12"/>
      <c r="SJH89" s="12"/>
      <c r="SJI89" s="12"/>
      <c r="SJJ89" s="12"/>
      <c r="SJK89" s="12"/>
      <c r="SJL89" s="12"/>
      <c r="SJM89" s="12"/>
      <c r="SJN89" s="12"/>
      <c r="SJO89" s="12"/>
      <c r="SJP89" s="12"/>
      <c r="SJQ89" s="12"/>
      <c r="SJR89" s="12"/>
      <c r="SJS89" s="12"/>
      <c r="SJT89" s="12"/>
      <c r="SJU89" s="12"/>
      <c r="SJV89" s="12"/>
      <c r="SJW89" s="12"/>
      <c r="SJX89" s="12"/>
      <c r="SJY89" s="12"/>
      <c r="SJZ89" s="12"/>
      <c r="SKA89" s="12"/>
      <c r="SKB89" s="12"/>
      <c r="SKC89" s="12"/>
      <c r="SKD89" s="12"/>
      <c r="SKE89" s="12"/>
      <c r="SKF89" s="12"/>
      <c r="SKG89" s="12"/>
      <c r="SKH89" s="12"/>
      <c r="SKI89" s="12"/>
      <c r="SKJ89" s="12"/>
      <c r="SKK89" s="12"/>
      <c r="SKL89" s="12"/>
      <c r="SKM89" s="12"/>
      <c r="SKN89" s="12"/>
      <c r="SKO89" s="12"/>
      <c r="SKP89" s="12"/>
      <c r="SKQ89" s="12"/>
      <c r="SKR89" s="12"/>
      <c r="SKS89" s="12"/>
      <c r="SKT89" s="12"/>
      <c r="SKU89" s="12"/>
      <c r="SKV89" s="12"/>
      <c r="SKW89" s="12"/>
      <c r="SKX89" s="12"/>
      <c r="SKY89" s="12"/>
      <c r="SKZ89" s="12"/>
      <c r="SLA89" s="12"/>
      <c r="SLB89" s="12"/>
      <c r="SLC89" s="12"/>
      <c r="SLD89" s="12"/>
      <c r="SLE89" s="12"/>
      <c r="SLF89" s="12"/>
      <c r="SLG89" s="12"/>
      <c r="SLH89" s="12"/>
      <c r="SLI89" s="12"/>
      <c r="SLJ89" s="12"/>
      <c r="SLK89" s="12"/>
      <c r="SLL89" s="12"/>
      <c r="SLM89" s="12"/>
      <c r="SLN89" s="12"/>
      <c r="SLO89" s="12"/>
      <c r="SLP89" s="12"/>
      <c r="SLQ89" s="12"/>
      <c r="SLR89" s="12"/>
      <c r="SLS89" s="12"/>
      <c r="SLT89" s="12"/>
      <c r="SLU89" s="12"/>
      <c r="SLV89" s="12"/>
      <c r="SLW89" s="12"/>
      <c r="SLX89" s="12"/>
      <c r="SLY89" s="12"/>
      <c r="SLZ89" s="12"/>
      <c r="SMA89" s="12"/>
      <c r="SMB89" s="12"/>
      <c r="SMC89" s="12"/>
      <c r="SMD89" s="12"/>
      <c r="SME89" s="12"/>
      <c r="SMF89" s="12"/>
      <c r="SMG89" s="12"/>
      <c r="SMH89" s="12"/>
      <c r="SMI89" s="12"/>
      <c r="SMJ89" s="12"/>
      <c r="SMK89" s="12"/>
      <c r="SML89" s="12"/>
      <c r="SMM89" s="12"/>
      <c r="SMN89" s="12"/>
      <c r="SMO89" s="12"/>
      <c r="SMP89" s="12"/>
      <c r="SMQ89" s="12"/>
      <c r="SMR89" s="12"/>
      <c r="SMS89" s="12"/>
      <c r="SMT89" s="12"/>
      <c r="SMU89" s="12"/>
      <c r="SMV89" s="12"/>
      <c r="SMW89" s="12"/>
      <c r="SMX89" s="12"/>
      <c r="SMY89" s="12"/>
      <c r="SMZ89" s="12"/>
      <c r="SNA89" s="12"/>
      <c r="SNB89" s="12"/>
      <c r="SNC89" s="12"/>
      <c r="SND89" s="12"/>
      <c r="SNE89" s="12"/>
      <c r="SNF89" s="12"/>
      <c r="SNG89" s="12"/>
      <c r="SNH89" s="12"/>
      <c r="SNI89" s="12"/>
      <c r="SNJ89" s="12"/>
      <c r="SNK89" s="12"/>
      <c r="SNL89" s="12"/>
      <c r="SNM89" s="12"/>
      <c r="SNN89" s="12"/>
      <c r="SNO89" s="12"/>
      <c r="SNP89" s="12"/>
      <c r="SNQ89" s="12"/>
      <c r="SNR89" s="12"/>
      <c r="SNS89" s="12"/>
      <c r="SNT89" s="12"/>
      <c r="SNU89" s="12"/>
      <c r="SNV89" s="12"/>
      <c r="SNW89" s="12"/>
      <c r="SNX89" s="12"/>
      <c r="SNY89" s="12"/>
      <c r="SNZ89" s="12"/>
      <c r="SOA89" s="12"/>
      <c r="SOB89" s="12"/>
      <c r="SOC89" s="12"/>
      <c r="SOD89" s="12"/>
      <c r="SOE89" s="12"/>
      <c r="SOF89" s="12"/>
      <c r="SOG89" s="12"/>
      <c r="SOH89" s="12"/>
      <c r="SOI89" s="12"/>
      <c r="SOJ89" s="12"/>
      <c r="SOK89" s="12"/>
      <c r="SOL89" s="12"/>
      <c r="SOM89" s="12"/>
      <c r="SON89" s="12"/>
      <c r="SOO89" s="12"/>
      <c r="SOP89" s="12"/>
      <c r="SOQ89" s="12"/>
      <c r="SOR89" s="12"/>
      <c r="SOS89" s="12"/>
      <c r="SOT89" s="12"/>
      <c r="SOU89" s="12"/>
      <c r="SOV89" s="12"/>
      <c r="SOW89" s="12"/>
      <c r="SOX89" s="12"/>
      <c r="SOY89" s="12"/>
      <c r="SOZ89" s="12"/>
      <c r="SPA89" s="12"/>
      <c r="SPB89" s="12"/>
      <c r="SPC89" s="12"/>
      <c r="SPD89" s="12"/>
      <c r="SPE89" s="12"/>
      <c r="SPF89" s="12"/>
      <c r="SPG89" s="12"/>
      <c r="SPH89" s="12"/>
      <c r="SPI89" s="12"/>
      <c r="SPJ89" s="12"/>
      <c r="SPK89" s="12"/>
      <c r="SPL89" s="12"/>
      <c r="SPM89" s="12"/>
      <c r="SPN89" s="12"/>
      <c r="SPO89" s="12"/>
      <c r="SPP89" s="12"/>
      <c r="SPQ89" s="12"/>
      <c r="SPR89" s="12"/>
      <c r="SPS89" s="12"/>
      <c r="SPT89" s="12"/>
      <c r="SPU89" s="12"/>
      <c r="SPV89" s="12"/>
      <c r="SPW89" s="12"/>
      <c r="SPX89" s="12"/>
      <c r="SPY89" s="12"/>
      <c r="SPZ89" s="12"/>
      <c r="SQA89" s="12"/>
      <c r="SQB89" s="12"/>
      <c r="SQC89" s="12"/>
      <c r="SQD89" s="12"/>
      <c r="SQE89" s="12"/>
      <c r="SQF89" s="12"/>
      <c r="SQG89" s="12"/>
      <c r="SQH89" s="12"/>
      <c r="SQI89" s="12"/>
      <c r="SQJ89" s="12"/>
      <c r="SQK89" s="12"/>
      <c r="SQL89" s="12"/>
      <c r="SQM89" s="12"/>
      <c r="SQN89" s="12"/>
      <c r="SQO89" s="12"/>
      <c r="SQP89" s="12"/>
      <c r="SQQ89" s="12"/>
      <c r="SQR89" s="12"/>
      <c r="SQS89" s="12"/>
      <c r="SQT89" s="12"/>
      <c r="SQU89" s="12"/>
      <c r="SQV89" s="12"/>
      <c r="SQW89" s="12"/>
      <c r="SQX89" s="12"/>
      <c r="SQY89" s="12"/>
      <c r="SQZ89" s="12"/>
      <c r="SRA89" s="12"/>
      <c r="SRB89" s="12"/>
      <c r="SRC89" s="12"/>
      <c r="SRD89" s="12"/>
      <c r="SRE89" s="12"/>
      <c r="SRF89" s="12"/>
      <c r="SRG89" s="12"/>
      <c r="SRH89" s="12"/>
      <c r="SRI89" s="12"/>
      <c r="SRJ89" s="12"/>
      <c r="SRK89" s="12"/>
      <c r="SRL89" s="12"/>
      <c r="SRM89" s="12"/>
      <c r="SRN89" s="12"/>
      <c r="SRO89" s="12"/>
      <c r="SRP89" s="12"/>
      <c r="SRQ89" s="12"/>
      <c r="SRR89" s="12"/>
      <c r="SRS89" s="12"/>
      <c r="SRT89" s="12"/>
      <c r="SRU89" s="12"/>
      <c r="SRV89" s="12"/>
      <c r="SRW89" s="12"/>
      <c r="SRX89" s="12"/>
      <c r="SRY89" s="12"/>
      <c r="SRZ89" s="12"/>
      <c r="SSA89" s="12"/>
      <c r="SSB89" s="12"/>
      <c r="SSC89" s="12"/>
      <c r="SSD89" s="12"/>
      <c r="SSE89" s="12"/>
      <c r="SSF89" s="12"/>
      <c r="SSG89" s="12"/>
      <c r="SSH89" s="12"/>
      <c r="SSI89" s="12"/>
      <c r="SSJ89" s="12"/>
      <c r="SSK89" s="12"/>
      <c r="SSL89" s="12"/>
      <c r="SSM89" s="12"/>
      <c r="SSN89" s="12"/>
      <c r="SSO89" s="12"/>
      <c r="SSP89" s="12"/>
      <c r="SSQ89" s="12"/>
      <c r="SSR89" s="12"/>
      <c r="SSS89" s="12"/>
      <c r="SST89" s="12"/>
      <c r="SSU89" s="12"/>
      <c r="SSV89" s="12"/>
      <c r="SSW89" s="12"/>
      <c r="SSX89" s="12"/>
      <c r="SSY89" s="12"/>
      <c r="SSZ89" s="12"/>
      <c r="STA89" s="12"/>
      <c r="STB89" s="12"/>
      <c r="STC89" s="12"/>
      <c r="STD89" s="12"/>
      <c r="STE89" s="12"/>
      <c r="STF89" s="12"/>
      <c r="STG89" s="12"/>
      <c r="STH89" s="12"/>
      <c r="STI89" s="12"/>
      <c r="STJ89" s="12"/>
      <c r="STK89" s="12"/>
      <c r="STL89" s="12"/>
      <c r="STM89" s="12"/>
      <c r="STN89" s="12"/>
      <c r="STO89" s="12"/>
      <c r="STP89" s="12"/>
      <c r="STQ89" s="12"/>
      <c r="STR89" s="12"/>
      <c r="STS89" s="12"/>
      <c r="STT89" s="12"/>
      <c r="STU89" s="12"/>
      <c r="STV89" s="12"/>
      <c r="STW89" s="12"/>
      <c r="STX89" s="12"/>
      <c r="STY89" s="12"/>
      <c r="STZ89" s="12"/>
      <c r="SUA89" s="12"/>
      <c r="SUB89" s="12"/>
      <c r="SUC89" s="12"/>
      <c r="SUD89" s="12"/>
      <c r="SUE89" s="12"/>
      <c r="SUF89" s="12"/>
      <c r="SUG89" s="12"/>
      <c r="SUH89" s="12"/>
      <c r="SUI89" s="12"/>
      <c r="SUJ89" s="12"/>
      <c r="SUK89" s="12"/>
      <c r="SUL89" s="12"/>
      <c r="SUM89" s="12"/>
      <c r="SUN89" s="12"/>
      <c r="SUO89" s="12"/>
      <c r="SUP89" s="12"/>
      <c r="SUQ89" s="12"/>
      <c r="SUR89" s="12"/>
      <c r="SUS89" s="12"/>
      <c r="SUT89" s="12"/>
      <c r="SUU89" s="12"/>
      <c r="SUV89" s="12"/>
      <c r="SUW89" s="12"/>
      <c r="SUX89" s="12"/>
      <c r="SUY89" s="12"/>
      <c r="SUZ89" s="12"/>
      <c r="SVA89" s="12"/>
      <c r="SVB89" s="12"/>
      <c r="SVC89" s="12"/>
      <c r="SVD89" s="12"/>
      <c r="SVE89" s="12"/>
      <c r="SVF89" s="12"/>
      <c r="SVG89" s="12"/>
      <c r="SVH89" s="12"/>
      <c r="SVI89" s="12"/>
      <c r="SVJ89" s="12"/>
      <c r="SVK89" s="12"/>
      <c r="SVL89" s="12"/>
      <c r="SVM89" s="12"/>
      <c r="SVN89" s="12"/>
      <c r="SVO89" s="12"/>
      <c r="SVP89" s="12"/>
      <c r="SVQ89" s="12"/>
      <c r="SVR89" s="12"/>
      <c r="SVS89" s="12"/>
      <c r="SVT89" s="12"/>
      <c r="SVU89" s="12"/>
      <c r="SVV89" s="12"/>
      <c r="SVW89" s="12"/>
      <c r="SVX89" s="12"/>
      <c r="SVY89" s="12"/>
      <c r="SVZ89" s="12"/>
      <c r="SWA89" s="12"/>
      <c r="SWB89" s="12"/>
      <c r="SWC89" s="12"/>
      <c r="SWD89" s="12"/>
      <c r="SWE89" s="12"/>
      <c r="SWF89" s="12"/>
      <c r="SWG89" s="12"/>
      <c r="SWH89" s="12"/>
      <c r="SWI89" s="12"/>
      <c r="SWJ89" s="12"/>
      <c r="SWK89" s="12"/>
      <c r="SWL89" s="12"/>
      <c r="SWM89" s="12"/>
      <c r="SWN89" s="12"/>
      <c r="SWO89" s="12"/>
      <c r="SWP89" s="12"/>
      <c r="SWQ89" s="12"/>
      <c r="SWR89" s="12"/>
      <c r="SWS89" s="12"/>
      <c r="SWT89" s="12"/>
      <c r="SWU89" s="12"/>
      <c r="SWV89" s="12"/>
      <c r="SWW89" s="12"/>
      <c r="SWX89" s="12"/>
      <c r="SWY89" s="12"/>
      <c r="SWZ89" s="12"/>
      <c r="SXA89" s="12"/>
      <c r="SXB89" s="12"/>
      <c r="SXC89" s="12"/>
      <c r="SXD89" s="12"/>
      <c r="SXE89" s="12"/>
      <c r="SXF89" s="12"/>
      <c r="SXG89" s="12"/>
      <c r="SXH89" s="12"/>
      <c r="SXI89" s="12"/>
      <c r="SXJ89" s="12"/>
      <c r="SXK89" s="12"/>
      <c r="SXL89" s="12"/>
      <c r="SXM89" s="12"/>
      <c r="SXN89" s="12"/>
      <c r="SXO89" s="12"/>
      <c r="SXP89" s="12"/>
      <c r="SXQ89" s="12"/>
      <c r="SXR89" s="12"/>
      <c r="SXS89" s="12"/>
      <c r="SXT89" s="12"/>
      <c r="SXU89" s="12"/>
      <c r="SXV89" s="12"/>
      <c r="SXW89" s="12"/>
      <c r="SXX89" s="12"/>
      <c r="SXY89" s="12"/>
      <c r="SXZ89" s="12"/>
      <c r="SYA89" s="12"/>
      <c r="SYB89" s="12"/>
      <c r="SYC89" s="12"/>
      <c r="SYD89" s="12"/>
      <c r="SYE89" s="12"/>
      <c r="SYF89" s="12"/>
      <c r="SYG89" s="12"/>
      <c r="SYH89" s="12"/>
      <c r="SYI89" s="12"/>
      <c r="SYJ89" s="12"/>
      <c r="SYK89" s="12"/>
      <c r="SYL89" s="12"/>
      <c r="SYM89" s="12"/>
      <c r="SYN89" s="12"/>
      <c r="SYO89" s="12"/>
      <c r="SYP89" s="12"/>
      <c r="SYQ89" s="12"/>
      <c r="SYR89" s="12"/>
      <c r="SYS89" s="12"/>
      <c r="SYT89" s="12"/>
      <c r="SYU89" s="12"/>
      <c r="SYV89" s="12"/>
      <c r="SYW89" s="12"/>
      <c r="SYX89" s="12"/>
      <c r="SYY89" s="12"/>
      <c r="SYZ89" s="12"/>
      <c r="SZA89" s="12"/>
      <c r="SZB89" s="12"/>
      <c r="SZC89" s="12"/>
      <c r="SZD89" s="12"/>
      <c r="SZE89" s="12"/>
      <c r="SZF89" s="12"/>
      <c r="SZG89" s="12"/>
      <c r="SZH89" s="12"/>
      <c r="SZI89" s="12"/>
      <c r="SZJ89" s="12"/>
      <c r="SZK89" s="12"/>
      <c r="SZL89" s="12"/>
      <c r="SZM89" s="12"/>
      <c r="SZN89" s="12"/>
      <c r="SZO89" s="12"/>
      <c r="SZP89" s="12"/>
      <c r="SZQ89" s="12"/>
      <c r="SZR89" s="12"/>
      <c r="SZS89" s="12"/>
      <c r="SZT89" s="12"/>
      <c r="SZU89" s="12"/>
      <c r="SZV89" s="12"/>
      <c r="SZW89" s="12"/>
      <c r="SZX89" s="12"/>
      <c r="SZY89" s="12"/>
      <c r="SZZ89" s="12"/>
      <c r="TAA89" s="12"/>
      <c r="TAB89" s="12"/>
      <c r="TAC89" s="12"/>
      <c r="TAD89" s="12"/>
      <c r="TAE89" s="12"/>
      <c r="TAF89" s="12"/>
      <c r="TAG89" s="12"/>
      <c r="TAH89" s="12"/>
      <c r="TAI89" s="12"/>
      <c r="TAJ89" s="12"/>
      <c r="TAK89" s="12"/>
      <c r="TAL89" s="12"/>
      <c r="TAM89" s="12"/>
      <c r="TAN89" s="12"/>
      <c r="TAO89" s="12"/>
      <c r="TAP89" s="12"/>
      <c r="TAQ89" s="12"/>
      <c r="TAR89" s="12"/>
      <c r="TAS89" s="12"/>
      <c r="TAT89" s="12"/>
      <c r="TAU89" s="12"/>
      <c r="TAV89" s="12"/>
      <c r="TAW89" s="12"/>
      <c r="TAX89" s="12"/>
      <c r="TAY89" s="12"/>
      <c r="TAZ89" s="12"/>
      <c r="TBA89" s="12"/>
      <c r="TBB89" s="12"/>
      <c r="TBC89" s="12"/>
      <c r="TBD89" s="12"/>
      <c r="TBE89" s="12"/>
      <c r="TBF89" s="12"/>
      <c r="TBG89" s="12"/>
      <c r="TBH89" s="12"/>
      <c r="TBI89" s="12"/>
      <c r="TBJ89" s="12"/>
      <c r="TBK89" s="12"/>
      <c r="TBL89" s="12"/>
      <c r="TBM89" s="12"/>
      <c r="TBN89" s="12"/>
      <c r="TBO89" s="12"/>
      <c r="TBP89" s="12"/>
      <c r="TBQ89" s="12"/>
      <c r="TBR89" s="12"/>
      <c r="TBS89" s="12"/>
      <c r="TBT89" s="12"/>
      <c r="TBU89" s="12"/>
      <c r="TBV89" s="12"/>
      <c r="TBW89" s="12"/>
      <c r="TBX89" s="12"/>
      <c r="TBY89" s="12"/>
      <c r="TBZ89" s="12"/>
      <c r="TCA89" s="12"/>
      <c r="TCB89" s="12"/>
      <c r="TCC89" s="12"/>
      <c r="TCD89" s="12"/>
      <c r="TCE89" s="12"/>
      <c r="TCF89" s="12"/>
      <c r="TCG89" s="12"/>
      <c r="TCH89" s="12"/>
      <c r="TCI89" s="12"/>
      <c r="TCJ89" s="12"/>
      <c r="TCK89" s="12"/>
      <c r="TCL89" s="12"/>
      <c r="TCM89" s="12"/>
      <c r="TCN89" s="12"/>
      <c r="TCO89" s="12"/>
      <c r="TCP89" s="12"/>
      <c r="TCQ89" s="12"/>
      <c r="TCR89" s="12"/>
      <c r="TCS89" s="12"/>
      <c r="TCT89" s="12"/>
      <c r="TCU89" s="12"/>
      <c r="TCV89" s="12"/>
      <c r="TCW89" s="12"/>
      <c r="TCX89" s="12"/>
      <c r="TCY89" s="12"/>
      <c r="TCZ89" s="12"/>
      <c r="TDA89" s="12"/>
      <c r="TDB89" s="12"/>
      <c r="TDC89" s="12"/>
      <c r="TDD89" s="12"/>
      <c r="TDE89" s="12"/>
      <c r="TDF89" s="12"/>
      <c r="TDG89" s="12"/>
      <c r="TDH89" s="12"/>
      <c r="TDI89" s="12"/>
      <c r="TDJ89" s="12"/>
      <c r="TDK89" s="12"/>
      <c r="TDL89" s="12"/>
      <c r="TDM89" s="12"/>
      <c r="TDN89" s="12"/>
      <c r="TDO89" s="12"/>
      <c r="TDP89" s="12"/>
      <c r="TDQ89" s="12"/>
      <c r="TDR89" s="12"/>
      <c r="TDS89" s="12"/>
      <c r="TDT89" s="12"/>
      <c r="TDU89" s="12"/>
      <c r="TDV89" s="12"/>
      <c r="TDW89" s="12"/>
      <c r="TDX89" s="12"/>
      <c r="TDY89" s="12"/>
      <c r="TDZ89" s="12"/>
      <c r="TEA89" s="12"/>
      <c r="TEB89" s="12"/>
      <c r="TEC89" s="12"/>
      <c r="TED89" s="12"/>
      <c r="TEE89" s="12"/>
      <c r="TEF89" s="12"/>
      <c r="TEG89" s="12"/>
      <c r="TEH89" s="12"/>
      <c r="TEI89" s="12"/>
      <c r="TEJ89" s="12"/>
      <c r="TEK89" s="12"/>
      <c r="TEL89" s="12"/>
      <c r="TEM89" s="12"/>
      <c r="TEN89" s="12"/>
      <c r="TEO89" s="12"/>
      <c r="TEP89" s="12"/>
      <c r="TEQ89" s="12"/>
      <c r="TER89" s="12"/>
      <c r="TES89" s="12"/>
      <c r="TET89" s="12"/>
      <c r="TEU89" s="12"/>
      <c r="TEV89" s="12"/>
      <c r="TEW89" s="12"/>
      <c r="TEX89" s="12"/>
      <c r="TEY89" s="12"/>
      <c r="TEZ89" s="12"/>
      <c r="TFA89" s="12"/>
      <c r="TFB89" s="12"/>
      <c r="TFC89" s="12"/>
      <c r="TFD89" s="12"/>
      <c r="TFE89" s="12"/>
      <c r="TFF89" s="12"/>
      <c r="TFG89" s="12"/>
      <c r="TFH89" s="12"/>
      <c r="TFI89" s="12"/>
      <c r="TFJ89" s="12"/>
      <c r="TFK89" s="12"/>
      <c r="TFL89" s="12"/>
      <c r="TFM89" s="12"/>
      <c r="TFN89" s="12"/>
      <c r="TFO89" s="12"/>
      <c r="TFP89" s="12"/>
      <c r="TFQ89" s="12"/>
      <c r="TFR89" s="12"/>
      <c r="TFS89" s="12"/>
      <c r="TFT89" s="12"/>
      <c r="TFU89" s="12"/>
      <c r="TFV89" s="12"/>
      <c r="TFW89" s="12"/>
      <c r="TFX89" s="12"/>
      <c r="TFY89" s="12"/>
      <c r="TFZ89" s="12"/>
      <c r="TGA89" s="12"/>
      <c r="TGB89" s="12"/>
      <c r="TGC89" s="12"/>
      <c r="TGD89" s="12"/>
      <c r="TGE89" s="12"/>
      <c r="TGF89" s="12"/>
      <c r="TGG89" s="12"/>
      <c r="TGH89" s="12"/>
      <c r="TGI89" s="12"/>
      <c r="TGJ89" s="12"/>
      <c r="TGK89" s="12"/>
      <c r="TGL89" s="12"/>
      <c r="TGM89" s="12"/>
      <c r="TGN89" s="12"/>
      <c r="TGO89" s="12"/>
      <c r="TGP89" s="12"/>
      <c r="TGQ89" s="12"/>
      <c r="TGR89" s="12"/>
      <c r="TGS89" s="12"/>
      <c r="TGT89" s="12"/>
      <c r="TGU89" s="12"/>
      <c r="TGV89" s="12"/>
      <c r="TGW89" s="12"/>
      <c r="TGX89" s="12"/>
      <c r="TGY89" s="12"/>
      <c r="TGZ89" s="12"/>
      <c r="THA89" s="12"/>
      <c r="THB89" s="12"/>
      <c r="THC89" s="12"/>
      <c r="THD89" s="12"/>
      <c r="THE89" s="12"/>
      <c r="THF89" s="12"/>
      <c r="THG89" s="12"/>
      <c r="THH89" s="12"/>
      <c r="THI89" s="12"/>
      <c r="THJ89" s="12"/>
      <c r="THK89" s="12"/>
      <c r="THL89" s="12"/>
      <c r="THM89" s="12"/>
      <c r="THN89" s="12"/>
      <c r="THO89" s="12"/>
      <c r="THP89" s="12"/>
      <c r="THQ89" s="12"/>
      <c r="THR89" s="12"/>
      <c r="THS89" s="12"/>
      <c r="THT89" s="12"/>
      <c r="THU89" s="12"/>
      <c r="THV89" s="12"/>
      <c r="THW89" s="12"/>
      <c r="THX89" s="12"/>
      <c r="THY89" s="12"/>
      <c r="THZ89" s="12"/>
      <c r="TIA89" s="12"/>
      <c r="TIB89" s="12"/>
      <c r="TIC89" s="12"/>
      <c r="TID89" s="12"/>
      <c r="TIE89" s="12"/>
      <c r="TIF89" s="12"/>
      <c r="TIG89" s="12"/>
      <c r="TIH89" s="12"/>
      <c r="TII89" s="12"/>
      <c r="TIJ89" s="12"/>
      <c r="TIK89" s="12"/>
      <c r="TIL89" s="12"/>
      <c r="TIM89" s="12"/>
      <c r="TIN89" s="12"/>
      <c r="TIO89" s="12"/>
      <c r="TIP89" s="12"/>
      <c r="TIQ89" s="12"/>
      <c r="TIR89" s="12"/>
      <c r="TIS89" s="12"/>
      <c r="TIT89" s="12"/>
      <c r="TIU89" s="12"/>
      <c r="TIV89" s="12"/>
      <c r="TIW89" s="12"/>
      <c r="TIX89" s="12"/>
      <c r="TIY89" s="12"/>
      <c r="TIZ89" s="12"/>
      <c r="TJA89" s="12"/>
      <c r="TJB89" s="12"/>
      <c r="TJC89" s="12"/>
      <c r="TJD89" s="12"/>
      <c r="TJE89" s="12"/>
      <c r="TJF89" s="12"/>
      <c r="TJG89" s="12"/>
      <c r="TJH89" s="12"/>
      <c r="TJI89" s="12"/>
      <c r="TJJ89" s="12"/>
      <c r="TJK89" s="12"/>
      <c r="TJL89" s="12"/>
      <c r="TJM89" s="12"/>
      <c r="TJN89" s="12"/>
      <c r="TJO89" s="12"/>
      <c r="TJP89" s="12"/>
      <c r="TJQ89" s="12"/>
      <c r="TJR89" s="12"/>
      <c r="TJS89" s="12"/>
      <c r="TJT89" s="12"/>
      <c r="TJU89" s="12"/>
      <c r="TJV89" s="12"/>
      <c r="TJW89" s="12"/>
      <c r="TJX89" s="12"/>
      <c r="TJY89" s="12"/>
      <c r="TJZ89" s="12"/>
      <c r="TKA89" s="12"/>
      <c r="TKB89" s="12"/>
      <c r="TKC89" s="12"/>
      <c r="TKD89" s="12"/>
      <c r="TKE89" s="12"/>
      <c r="TKF89" s="12"/>
      <c r="TKG89" s="12"/>
      <c r="TKH89" s="12"/>
      <c r="TKI89" s="12"/>
      <c r="TKJ89" s="12"/>
      <c r="TKK89" s="12"/>
      <c r="TKL89" s="12"/>
      <c r="TKM89" s="12"/>
      <c r="TKN89" s="12"/>
      <c r="TKO89" s="12"/>
      <c r="TKP89" s="12"/>
      <c r="TKQ89" s="12"/>
      <c r="TKR89" s="12"/>
      <c r="TKS89" s="12"/>
      <c r="TKT89" s="12"/>
      <c r="TKU89" s="12"/>
      <c r="TKV89" s="12"/>
      <c r="TKW89" s="12"/>
      <c r="TKX89" s="12"/>
      <c r="TKY89" s="12"/>
      <c r="TKZ89" s="12"/>
      <c r="TLA89" s="12"/>
      <c r="TLB89" s="12"/>
      <c r="TLC89" s="12"/>
      <c r="TLD89" s="12"/>
      <c r="TLE89" s="12"/>
      <c r="TLF89" s="12"/>
      <c r="TLG89" s="12"/>
      <c r="TLH89" s="12"/>
      <c r="TLI89" s="12"/>
      <c r="TLJ89" s="12"/>
      <c r="TLK89" s="12"/>
      <c r="TLL89" s="12"/>
      <c r="TLM89" s="12"/>
      <c r="TLN89" s="12"/>
      <c r="TLO89" s="12"/>
      <c r="TLP89" s="12"/>
      <c r="TLQ89" s="12"/>
      <c r="TLR89" s="12"/>
      <c r="TLS89" s="12"/>
      <c r="TLT89" s="12"/>
      <c r="TLU89" s="12"/>
      <c r="TLV89" s="12"/>
      <c r="TLW89" s="12"/>
      <c r="TLX89" s="12"/>
      <c r="TLY89" s="12"/>
      <c r="TLZ89" s="12"/>
      <c r="TMA89" s="12"/>
      <c r="TMB89" s="12"/>
      <c r="TMC89" s="12"/>
      <c r="TMD89" s="12"/>
      <c r="TME89" s="12"/>
      <c r="TMF89" s="12"/>
      <c r="TMG89" s="12"/>
      <c r="TMH89" s="12"/>
      <c r="TMI89" s="12"/>
      <c r="TMJ89" s="12"/>
      <c r="TMK89" s="12"/>
      <c r="TML89" s="12"/>
      <c r="TMM89" s="12"/>
      <c r="TMN89" s="12"/>
      <c r="TMO89" s="12"/>
      <c r="TMP89" s="12"/>
      <c r="TMQ89" s="12"/>
      <c r="TMR89" s="12"/>
      <c r="TMS89" s="12"/>
      <c r="TMT89" s="12"/>
      <c r="TMU89" s="12"/>
      <c r="TMV89" s="12"/>
      <c r="TMW89" s="12"/>
      <c r="TMX89" s="12"/>
      <c r="TMY89" s="12"/>
      <c r="TMZ89" s="12"/>
      <c r="TNA89" s="12"/>
      <c r="TNB89" s="12"/>
      <c r="TNC89" s="12"/>
      <c r="TND89" s="12"/>
      <c r="TNE89" s="12"/>
      <c r="TNF89" s="12"/>
      <c r="TNG89" s="12"/>
      <c r="TNH89" s="12"/>
      <c r="TNI89" s="12"/>
      <c r="TNJ89" s="12"/>
      <c r="TNK89" s="12"/>
      <c r="TNL89" s="12"/>
      <c r="TNM89" s="12"/>
      <c r="TNN89" s="12"/>
      <c r="TNO89" s="12"/>
      <c r="TNP89" s="12"/>
      <c r="TNQ89" s="12"/>
      <c r="TNR89" s="12"/>
      <c r="TNS89" s="12"/>
      <c r="TNT89" s="12"/>
      <c r="TNU89" s="12"/>
      <c r="TNV89" s="12"/>
      <c r="TNW89" s="12"/>
      <c r="TNX89" s="12"/>
      <c r="TNY89" s="12"/>
      <c r="TNZ89" s="12"/>
      <c r="TOA89" s="12"/>
      <c r="TOB89" s="12"/>
      <c r="TOC89" s="12"/>
      <c r="TOD89" s="12"/>
      <c r="TOE89" s="12"/>
      <c r="TOF89" s="12"/>
      <c r="TOG89" s="12"/>
      <c r="TOH89" s="12"/>
      <c r="TOI89" s="12"/>
      <c r="TOJ89" s="12"/>
      <c r="TOK89" s="12"/>
      <c r="TOL89" s="12"/>
      <c r="TOM89" s="12"/>
      <c r="TON89" s="12"/>
      <c r="TOO89" s="12"/>
      <c r="TOP89" s="12"/>
      <c r="TOQ89" s="12"/>
      <c r="TOR89" s="12"/>
      <c r="TOS89" s="12"/>
      <c r="TOT89" s="12"/>
      <c r="TOU89" s="12"/>
      <c r="TOV89" s="12"/>
      <c r="TOW89" s="12"/>
      <c r="TOX89" s="12"/>
      <c r="TOY89" s="12"/>
      <c r="TOZ89" s="12"/>
      <c r="TPA89" s="12"/>
      <c r="TPB89" s="12"/>
      <c r="TPC89" s="12"/>
      <c r="TPD89" s="12"/>
      <c r="TPE89" s="12"/>
      <c r="TPF89" s="12"/>
      <c r="TPG89" s="12"/>
      <c r="TPH89" s="12"/>
      <c r="TPI89" s="12"/>
      <c r="TPJ89" s="12"/>
      <c r="TPK89" s="12"/>
      <c r="TPL89" s="12"/>
      <c r="TPM89" s="12"/>
      <c r="TPN89" s="12"/>
      <c r="TPO89" s="12"/>
      <c r="TPP89" s="12"/>
      <c r="TPQ89" s="12"/>
      <c r="TPR89" s="12"/>
      <c r="TPS89" s="12"/>
      <c r="TPT89" s="12"/>
      <c r="TPU89" s="12"/>
      <c r="TPV89" s="12"/>
      <c r="TPW89" s="12"/>
      <c r="TPX89" s="12"/>
      <c r="TPY89" s="12"/>
      <c r="TPZ89" s="12"/>
      <c r="TQA89" s="12"/>
      <c r="TQB89" s="12"/>
      <c r="TQC89" s="12"/>
      <c r="TQD89" s="12"/>
      <c r="TQE89" s="12"/>
      <c r="TQF89" s="12"/>
      <c r="TQG89" s="12"/>
      <c r="TQH89" s="12"/>
      <c r="TQI89" s="12"/>
      <c r="TQJ89" s="12"/>
      <c r="TQK89" s="12"/>
      <c r="TQL89" s="12"/>
      <c r="TQM89" s="12"/>
      <c r="TQN89" s="12"/>
      <c r="TQO89" s="12"/>
      <c r="TQP89" s="12"/>
      <c r="TQQ89" s="12"/>
      <c r="TQR89" s="12"/>
      <c r="TQS89" s="12"/>
      <c r="TQT89" s="12"/>
      <c r="TQU89" s="12"/>
      <c r="TQV89" s="12"/>
      <c r="TQW89" s="12"/>
      <c r="TQX89" s="12"/>
      <c r="TQY89" s="12"/>
      <c r="TQZ89" s="12"/>
      <c r="TRA89" s="12"/>
      <c r="TRB89" s="12"/>
      <c r="TRC89" s="12"/>
      <c r="TRD89" s="12"/>
      <c r="TRE89" s="12"/>
      <c r="TRF89" s="12"/>
      <c r="TRG89" s="12"/>
      <c r="TRH89" s="12"/>
      <c r="TRI89" s="12"/>
      <c r="TRJ89" s="12"/>
      <c r="TRK89" s="12"/>
      <c r="TRL89" s="12"/>
      <c r="TRM89" s="12"/>
      <c r="TRN89" s="12"/>
      <c r="TRO89" s="12"/>
      <c r="TRP89" s="12"/>
      <c r="TRQ89" s="12"/>
      <c r="TRR89" s="12"/>
      <c r="TRS89" s="12"/>
      <c r="TRT89" s="12"/>
      <c r="TRU89" s="12"/>
      <c r="TRV89" s="12"/>
      <c r="TRW89" s="12"/>
      <c r="TRX89" s="12"/>
      <c r="TRY89" s="12"/>
      <c r="TRZ89" s="12"/>
      <c r="TSA89" s="12"/>
      <c r="TSB89" s="12"/>
      <c r="TSC89" s="12"/>
      <c r="TSD89" s="12"/>
      <c r="TSE89" s="12"/>
      <c r="TSF89" s="12"/>
      <c r="TSG89" s="12"/>
      <c r="TSH89" s="12"/>
      <c r="TSI89" s="12"/>
      <c r="TSJ89" s="12"/>
      <c r="TSK89" s="12"/>
      <c r="TSL89" s="12"/>
      <c r="TSM89" s="12"/>
      <c r="TSN89" s="12"/>
      <c r="TSO89" s="12"/>
      <c r="TSP89" s="12"/>
      <c r="TSQ89" s="12"/>
      <c r="TSR89" s="12"/>
      <c r="TSS89" s="12"/>
      <c r="TST89" s="12"/>
      <c r="TSU89" s="12"/>
      <c r="TSV89" s="12"/>
      <c r="TSW89" s="12"/>
      <c r="TSX89" s="12"/>
      <c r="TSY89" s="12"/>
      <c r="TSZ89" s="12"/>
      <c r="TTA89" s="12"/>
      <c r="TTB89" s="12"/>
      <c r="TTC89" s="12"/>
      <c r="TTD89" s="12"/>
      <c r="TTE89" s="12"/>
      <c r="TTF89" s="12"/>
      <c r="TTG89" s="12"/>
      <c r="TTH89" s="12"/>
      <c r="TTI89" s="12"/>
      <c r="TTJ89" s="12"/>
      <c r="TTK89" s="12"/>
      <c r="TTL89" s="12"/>
      <c r="TTM89" s="12"/>
      <c r="TTN89" s="12"/>
      <c r="TTO89" s="12"/>
      <c r="TTP89" s="12"/>
      <c r="TTQ89" s="12"/>
      <c r="TTR89" s="12"/>
      <c r="TTS89" s="12"/>
      <c r="TTT89" s="12"/>
      <c r="TTU89" s="12"/>
      <c r="TTV89" s="12"/>
      <c r="TTW89" s="12"/>
      <c r="TTX89" s="12"/>
      <c r="TTY89" s="12"/>
      <c r="TTZ89" s="12"/>
      <c r="TUA89" s="12"/>
      <c r="TUB89" s="12"/>
      <c r="TUC89" s="12"/>
      <c r="TUD89" s="12"/>
      <c r="TUE89" s="12"/>
      <c r="TUF89" s="12"/>
      <c r="TUG89" s="12"/>
      <c r="TUH89" s="12"/>
      <c r="TUI89" s="12"/>
      <c r="TUJ89" s="12"/>
      <c r="TUK89" s="12"/>
      <c r="TUL89" s="12"/>
      <c r="TUM89" s="12"/>
      <c r="TUN89" s="12"/>
      <c r="TUO89" s="12"/>
      <c r="TUP89" s="12"/>
      <c r="TUQ89" s="12"/>
      <c r="TUR89" s="12"/>
      <c r="TUS89" s="12"/>
      <c r="TUT89" s="12"/>
      <c r="TUU89" s="12"/>
      <c r="TUV89" s="12"/>
      <c r="TUW89" s="12"/>
      <c r="TUX89" s="12"/>
      <c r="TUY89" s="12"/>
      <c r="TUZ89" s="12"/>
      <c r="TVA89" s="12"/>
      <c r="TVB89" s="12"/>
      <c r="TVC89" s="12"/>
      <c r="TVD89" s="12"/>
      <c r="TVE89" s="12"/>
      <c r="TVF89" s="12"/>
      <c r="TVG89" s="12"/>
      <c r="TVH89" s="12"/>
      <c r="TVI89" s="12"/>
      <c r="TVJ89" s="12"/>
      <c r="TVK89" s="12"/>
      <c r="TVL89" s="12"/>
      <c r="TVM89" s="12"/>
      <c r="TVN89" s="12"/>
      <c r="TVO89" s="12"/>
      <c r="TVP89" s="12"/>
      <c r="TVQ89" s="12"/>
      <c r="TVR89" s="12"/>
      <c r="TVS89" s="12"/>
      <c r="TVT89" s="12"/>
      <c r="TVU89" s="12"/>
      <c r="TVV89" s="12"/>
      <c r="TVW89" s="12"/>
      <c r="TVX89" s="12"/>
      <c r="TVY89" s="12"/>
      <c r="TVZ89" s="12"/>
      <c r="TWA89" s="12"/>
      <c r="TWB89" s="12"/>
      <c r="TWC89" s="12"/>
      <c r="TWD89" s="12"/>
      <c r="TWE89" s="12"/>
      <c r="TWF89" s="12"/>
      <c r="TWG89" s="12"/>
      <c r="TWH89" s="12"/>
      <c r="TWI89" s="12"/>
      <c r="TWJ89" s="12"/>
      <c r="TWK89" s="12"/>
      <c r="TWL89" s="12"/>
      <c r="TWM89" s="12"/>
      <c r="TWN89" s="12"/>
      <c r="TWO89" s="12"/>
      <c r="TWP89" s="12"/>
      <c r="TWQ89" s="12"/>
      <c r="TWR89" s="12"/>
      <c r="TWS89" s="12"/>
      <c r="TWT89" s="12"/>
      <c r="TWU89" s="12"/>
      <c r="TWV89" s="12"/>
      <c r="TWW89" s="12"/>
      <c r="TWX89" s="12"/>
      <c r="TWY89" s="12"/>
      <c r="TWZ89" s="12"/>
      <c r="TXA89" s="12"/>
      <c r="TXB89" s="12"/>
      <c r="TXC89" s="12"/>
      <c r="TXD89" s="12"/>
      <c r="TXE89" s="12"/>
      <c r="TXF89" s="12"/>
      <c r="TXG89" s="12"/>
      <c r="TXH89" s="12"/>
      <c r="TXI89" s="12"/>
      <c r="TXJ89" s="12"/>
      <c r="TXK89" s="12"/>
      <c r="TXL89" s="12"/>
      <c r="TXM89" s="12"/>
      <c r="TXN89" s="12"/>
      <c r="TXO89" s="12"/>
      <c r="TXP89" s="12"/>
      <c r="TXQ89" s="12"/>
      <c r="TXR89" s="12"/>
      <c r="TXS89" s="12"/>
      <c r="TXT89" s="12"/>
      <c r="TXU89" s="12"/>
      <c r="TXV89" s="12"/>
      <c r="TXW89" s="12"/>
      <c r="TXX89" s="12"/>
      <c r="TXY89" s="12"/>
      <c r="TXZ89" s="12"/>
      <c r="TYA89" s="12"/>
      <c r="TYB89" s="12"/>
      <c r="TYC89" s="12"/>
      <c r="TYD89" s="12"/>
      <c r="TYE89" s="12"/>
      <c r="TYF89" s="12"/>
      <c r="TYG89" s="12"/>
      <c r="TYH89" s="12"/>
      <c r="TYI89" s="12"/>
      <c r="TYJ89" s="12"/>
      <c r="TYK89" s="12"/>
      <c r="TYL89" s="12"/>
      <c r="TYM89" s="12"/>
      <c r="TYN89" s="12"/>
      <c r="TYO89" s="12"/>
      <c r="TYP89" s="12"/>
      <c r="TYQ89" s="12"/>
      <c r="TYR89" s="12"/>
      <c r="TYS89" s="12"/>
      <c r="TYT89" s="12"/>
      <c r="TYU89" s="12"/>
      <c r="TYV89" s="12"/>
      <c r="TYW89" s="12"/>
      <c r="TYX89" s="12"/>
      <c r="TYY89" s="12"/>
      <c r="TYZ89" s="12"/>
      <c r="TZA89" s="12"/>
      <c r="TZB89" s="12"/>
      <c r="TZC89" s="12"/>
      <c r="TZD89" s="12"/>
      <c r="TZE89" s="12"/>
      <c r="TZF89" s="12"/>
      <c r="TZG89" s="12"/>
      <c r="TZH89" s="12"/>
      <c r="TZI89" s="12"/>
      <c r="TZJ89" s="12"/>
      <c r="TZK89" s="12"/>
      <c r="TZL89" s="12"/>
      <c r="TZM89" s="12"/>
      <c r="TZN89" s="12"/>
      <c r="TZO89" s="12"/>
      <c r="TZP89" s="12"/>
      <c r="TZQ89" s="12"/>
      <c r="TZR89" s="12"/>
      <c r="TZS89" s="12"/>
      <c r="TZT89" s="12"/>
      <c r="TZU89" s="12"/>
      <c r="TZV89" s="12"/>
      <c r="TZW89" s="12"/>
      <c r="TZX89" s="12"/>
      <c r="TZY89" s="12"/>
      <c r="TZZ89" s="12"/>
      <c r="UAA89" s="12"/>
      <c r="UAB89" s="12"/>
      <c r="UAC89" s="12"/>
      <c r="UAD89" s="12"/>
      <c r="UAE89" s="12"/>
      <c r="UAF89" s="12"/>
      <c r="UAG89" s="12"/>
      <c r="UAH89" s="12"/>
      <c r="UAI89" s="12"/>
      <c r="UAJ89" s="12"/>
      <c r="UAK89" s="12"/>
      <c r="UAL89" s="12"/>
      <c r="UAM89" s="12"/>
      <c r="UAN89" s="12"/>
      <c r="UAO89" s="12"/>
      <c r="UAP89" s="12"/>
      <c r="UAQ89" s="12"/>
      <c r="UAR89" s="12"/>
      <c r="UAS89" s="12"/>
      <c r="UAT89" s="12"/>
      <c r="UAU89" s="12"/>
      <c r="UAV89" s="12"/>
      <c r="UAW89" s="12"/>
      <c r="UAX89" s="12"/>
      <c r="UAY89" s="12"/>
      <c r="UAZ89" s="12"/>
      <c r="UBA89" s="12"/>
      <c r="UBB89" s="12"/>
      <c r="UBC89" s="12"/>
      <c r="UBD89" s="12"/>
      <c r="UBE89" s="12"/>
      <c r="UBF89" s="12"/>
      <c r="UBG89" s="12"/>
      <c r="UBH89" s="12"/>
      <c r="UBI89" s="12"/>
      <c r="UBJ89" s="12"/>
      <c r="UBK89" s="12"/>
      <c r="UBL89" s="12"/>
      <c r="UBM89" s="12"/>
      <c r="UBN89" s="12"/>
      <c r="UBO89" s="12"/>
      <c r="UBP89" s="12"/>
      <c r="UBQ89" s="12"/>
      <c r="UBR89" s="12"/>
      <c r="UBS89" s="12"/>
      <c r="UBT89" s="12"/>
      <c r="UBU89" s="12"/>
      <c r="UBV89" s="12"/>
      <c r="UBW89" s="12"/>
      <c r="UBX89" s="12"/>
      <c r="UBY89" s="12"/>
      <c r="UBZ89" s="12"/>
      <c r="UCA89" s="12"/>
      <c r="UCB89" s="12"/>
      <c r="UCC89" s="12"/>
      <c r="UCD89" s="12"/>
      <c r="UCE89" s="12"/>
      <c r="UCF89" s="12"/>
      <c r="UCG89" s="12"/>
      <c r="UCH89" s="12"/>
      <c r="UCI89" s="12"/>
      <c r="UCJ89" s="12"/>
      <c r="UCK89" s="12"/>
      <c r="UCL89" s="12"/>
      <c r="UCM89" s="12"/>
      <c r="UCN89" s="12"/>
      <c r="UCO89" s="12"/>
      <c r="UCP89" s="12"/>
      <c r="UCQ89" s="12"/>
      <c r="UCR89" s="12"/>
      <c r="UCS89" s="12"/>
      <c r="UCT89" s="12"/>
      <c r="UCU89" s="12"/>
      <c r="UCV89" s="12"/>
      <c r="UCW89" s="12"/>
      <c r="UCX89" s="12"/>
      <c r="UCY89" s="12"/>
      <c r="UCZ89" s="12"/>
      <c r="UDA89" s="12"/>
      <c r="UDB89" s="12"/>
      <c r="UDC89" s="12"/>
      <c r="UDD89" s="12"/>
      <c r="UDE89" s="12"/>
      <c r="UDF89" s="12"/>
      <c r="UDG89" s="12"/>
      <c r="UDH89" s="12"/>
      <c r="UDI89" s="12"/>
      <c r="UDJ89" s="12"/>
      <c r="UDK89" s="12"/>
      <c r="UDL89" s="12"/>
      <c r="UDM89" s="12"/>
      <c r="UDN89" s="12"/>
      <c r="UDO89" s="12"/>
      <c r="UDP89" s="12"/>
      <c r="UDQ89" s="12"/>
      <c r="UDR89" s="12"/>
      <c r="UDS89" s="12"/>
      <c r="UDT89" s="12"/>
      <c r="UDU89" s="12"/>
      <c r="UDV89" s="12"/>
      <c r="UDW89" s="12"/>
      <c r="UDX89" s="12"/>
      <c r="UDY89" s="12"/>
      <c r="UDZ89" s="12"/>
      <c r="UEA89" s="12"/>
      <c r="UEB89" s="12"/>
      <c r="UEC89" s="12"/>
      <c r="UED89" s="12"/>
      <c r="UEE89" s="12"/>
      <c r="UEF89" s="12"/>
      <c r="UEG89" s="12"/>
      <c r="UEH89" s="12"/>
      <c r="UEI89" s="12"/>
      <c r="UEJ89" s="12"/>
      <c r="UEK89" s="12"/>
      <c r="UEL89" s="12"/>
      <c r="UEM89" s="12"/>
      <c r="UEN89" s="12"/>
      <c r="UEO89" s="12"/>
      <c r="UEP89" s="12"/>
      <c r="UEQ89" s="12"/>
      <c r="UER89" s="12"/>
      <c r="UES89" s="12"/>
      <c r="UET89" s="12"/>
      <c r="UEU89" s="12"/>
      <c r="UEV89" s="12"/>
      <c r="UEW89" s="12"/>
      <c r="UEX89" s="12"/>
      <c r="UEY89" s="12"/>
      <c r="UEZ89" s="12"/>
      <c r="UFA89" s="12"/>
      <c r="UFB89" s="12"/>
      <c r="UFC89" s="12"/>
      <c r="UFD89" s="12"/>
      <c r="UFE89" s="12"/>
      <c r="UFF89" s="12"/>
      <c r="UFG89" s="12"/>
      <c r="UFH89" s="12"/>
      <c r="UFI89" s="12"/>
      <c r="UFJ89" s="12"/>
      <c r="UFK89" s="12"/>
      <c r="UFL89" s="12"/>
      <c r="UFM89" s="12"/>
      <c r="UFN89" s="12"/>
      <c r="UFO89" s="12"/>
      <c r="UFP89" s="12"/>
      <c r="UFQ89" s="12"/>
      <c r="UFR89" s="12"/>
      <c r="UFS89" s="12"/>
      <c r="UFT89" s="12"/>
      <c r="UFU89" s="12"/>
      <c r="UFV89" s="12"/>
      <c r="UFW89" s="12"/>
      <c r="UFX89" s="12"/>
      <c r="UFY89" s="12"/>
      <c r="UFZ89" s="12"/>
      <c r="UGA89" s="12"/>
      <c r="UGB89" s="12"/>
      <c r="UGC89" s="12"/>
      <c r="UGD89" s="12"/>
      <c r="UGE89" s="12"/>
      <c r="UGF89" s="12"/>
      <c r="UGG89" s="12"/>
      <c r="UGH89" s="12"/>
      <c r="UGI89" s="12"/>
      <c r="UGJ89" s="12"/>
      <c r="UGK89" s="12"/>
      <c r="UGL89" s="12"/>
      <c r="UGM89" s="12"/>
      <c r="UGN89" s="12"/>
      <c r="UGO89" s="12"/>
      <c r="UGP89" s="12"/>
      <c r="UGQ89" s="12"/>
      <c r="UGR89" s="12"/>
      <c r="UGS89" s="12"/>
      <c r="UGT89" s="12"/>
      <c r="UGU89" s="12"/>
      <c r="UGV89" s="12"/>
      <c r="UGW89" s="12"/>
      <c r="UGX89" s="12"/>
      <c r="UGY89" s="12"/>
      <c r="UGZ89" s="12"/>
      <c r="UHA89" s="12"/>
      <c r="UHB89" s="12"/>
      <c r="UHC89" s="12"/>
      <c r="UHD89" s="12"/>
      <c r="UHE89" s="12"/>
      <c r="UHF89" s="12"/>
      <c r="UHG89" s="12"/>
      <c r="UHH89" s="12"/>
      <c r="UHI89" s="12"/>
      <c r="UHJ89" s="12"/>
      <c r="UHK89" s="12"/>
      <c r="UHL89" s="12"/>
      <c r="UHM89" s="12"/>
      <c r="UHN89" s="12"/>
      <c r="UHO89" s="12"/>
      <c r="UHP89" s="12"/>
      <c r="UHQ89" s="12"/>
      <c r="UHR89" s="12"/>
      <c r="UHS89" s="12"/>
      <c r="UHT89" s="12"/>
      <c r="UHU89" s="12"/>
      <c r="UHV89" s="12"/>
      <c r="UHW89" s="12"/>
      <c r="UHX89" s="12"/>
      <c r="UHY89" s="12"/>
      <c r="UHZ89" s="12"/>
      <c r="UIA89" s="12"/>
      <c r="UIB89" s="12"/>
      <c r="UIC89" s="12"/>
      <c r="UID89" s="12"/>
      <c r="UIE89" s="12"/>
      <c r="UIF89" s="12"/>
      <c r="UIG89" s="12"/>
      <c r="UIH89" s="12"/>
      <c r="UII89" s="12"/>
      <c r="UIJ89" s="12"/>
      <c r="UIK89" s="12"/>
      <c r="UIL89" s="12"/>
      <c r="UIM89" s="12"/>
      <c r="UIN89" s="12"/>
      <c r="UIO89" s="12"/>
      <c r="UIP89" s="12"/>
      <c r="UIQ89" s="12"/>
      <c r="UIR89" s="12"/>
      <c r="UIS89" s="12"/>
      <c r="UIT89" s="12"/>
      <c r="UIU89" s="12"/>
      <c r="UIV89" s="12"/>
      <c r="UIW89" s="12"/>
      <c r="UIX89" s="12"/>
      <c r="UIY89" s="12"/>
      <c r="UIZ89" s="12"/>
      <c r="UJA89" s="12"/>
      <c r="UJB89" s="12"/>
      <c r="UJC89" s="12"/>
      <c r="UJD89" s="12"/>
      <c r="UJE89" s="12"/>
      <c r="UJF89" s="12"/>
      <c r="UJG89" s="12"/>
      <c r="UJH89" s="12"/>
      <c r="UJI89" s="12"/>
      <c r="UJJ89" s="12"/>
      <c r="UJK89" s="12"/>
      <c r="UJL89" s="12"/>
      <c r="UJM89" s="12"/>
      <c r="UJN89" s="12"/>
      <c r="UJO89" s="12"/>
      <c r="UJP89" s="12"/>
      <c r="UJQ89" s="12"/>
      <c r="UJR89" s="12"/>
      <c r="UJS89" s="12"/>
      <c r="UJT89" s="12"/>
      <c r="UJU89" s="12"/>
      <c r="UJV89" s="12"/>
      <c r="UJW89" s="12"/>
      <c r="UJX89" s="12"/>
      <c r="UJY89" s="12"/>
      <c r="UJZ89" s="12"/>
      <c r="UKA89" s="12"/>
      <c r="UKB89" s="12"/>
      <c r="UKC89" s="12"/>
      <c r="UKD89" s="12"/>
      <c r="UKE89" s="12"/>
      <c r="UKF89" s="12"/>
      <c r="UKG89" s="12"/>
      <c r="UKH89" s="12"/>
      <c r="UKI89" s="12"/>
      <c r="UKJ89" s="12"/>
      <c r="UKK89" s="12"/>
      <c r="UKL89" s="12"/>
      <c r="UKM89" s="12"/>
      <c r="UKN89" s="12"/>
      <c r="UKO89" s="12"/>
      <c r="UKP89" s="12"/>
      <c r="UKQ89" s="12"/>
      <c r="UKR89" s="12"/>
      <c r="UKS89" s="12"/>
      <c r="UKT89" s="12"/>
      <c r="UKU89" s="12"/>
      <c r="UKV89" s="12"/>
      <c r="UKW89" s="12"/>
      <c r="UKX89" s="12"/>
      <c r="UKY89" s="12"/>
      <c r="UKZ89" s="12"/>
      <c r="ULA89" s="12"/>
      <c r="ULB89" s="12"/>
      <c r="ULC89" s="12"/>
      <c r="ULD89" s="12"/>
      <c r="ULE89" s="12"/>
      <c r="ULF89" s="12"/>
      <c r="ULG89" s="12"/>
      <c r="ULH89" s="12"/>
      <c r="ULI89" s="12"/>
      <c r="ULJ89" s="12"/>
      <c r="ULK89" s="12"/>
      <c r="ULL89" s="12"/>
      <c r="ULM89" s="12"/>
      <c r="ULN89" s="12"/>
      <c r="ULO89" s="12"/>
      <c r="ULP89" s="12"/>
      <c r="ULQ89" s="12"/>
      <c r="ULR89" s="12"/>
      <c r="ULS89" s="12"/>
      <c r="ULT89" s="12"/>
      <c r="ULU89" s="12"/>
      <c r="ULV89" s="12"/>
      <c r="ULW89" s="12"/>
      <c r="ULX89" s="12"/>
      <c r="ULY89" s="12"/>
      <c r="ULZ89" s="12"/>
      <c r="UMA89" s="12"/>
      <c r="UMB89" s="12"/>
      <c r="UMC89" s="12"/>
      <c r="UMD89" s="12"/>
      <c r="UME89" s="12"/>
      <c r="UMF89" s="12"/>
      <c r="UMG89" s="12"/>
      <c r="UMH89" s="12"/>
      <c r="UMI89" s="12"/>
      <c r="UMJ89" s="12"/>
      <c r="UMK89" s="12"/>
      <c r="UML89" s="12"/>
      <c r="UMM89" s="12"/>
      <c r="UMN89" s="12"/>
      <c r="UMO89" s="12"/>
      <c r="UMP89" s="12"/>
      <c r="UMQ89" s="12"/>
      <c r="UMR89" s="12"/>
      <c r="UMS89" s="12"/>
      <c r="UMT89" s="12"/>
      <c r="UMU89" s="12"/>
      <c r="UMV89" s="12"/>
      <c r="UMW89" s="12"/>
      <c r="UMX89" s="12"/>
      <c r="UMY89" s="12"/>
      <c r="UMZ89" s="12"/>
      <c r="UNA89" s="12"/>
      <c r="UNB89" s="12"/>
      <c r="UNC89" s="12"/>
      <c r="UND89" s="12"/>
      <c r="UNE89" s="12"/>
      <c r="UNF89" s="12"/>
      <c r="UNG89" s="12"/>
      <c r="UNH89" s="12"/>
      <c r="UNI89" s="12"/>
      <c r="UNJ89" s="12"/>
      <c r="UNK89" s="12"/>
      <c r="UNL89" s="12"/>
      <c r="UNM89" s="12"/>
      <c r="UNN89" s="12"/>
      <c r="UNO89" s="12"/>
      <c r="UNP89" s="12"/>
      <c r="UNQ89" s="12"/>
      <c r="UNR89" s="12"/>
      <c r="UNS89" s="12"/>
      <c r="UNT89" s="12"/>
      <c r="UNU89" s="12"/>
      <c r="UNV89" s="12"/>
      <c r="UNW89" s="12"/>
      <c r="UNX89" s="12"/>
      <c r="UNY89" s="12"/>
      <c r="UNZ89" s="12"/>
      <c r="UOA89" s="12"/>
      <c r="UOB89" s="12"/>
      <c r="UOC89" s="12"/>
      <c r="UOD89" s="12"/>
      <c r="UOE89" s="12"/>
      <c r="UOF89" s="12"/>
      <c r="UOG89" s="12"/>
      <c r="UOH89" s="12"/>
      <c r="UOI89" s="12"/>
      <c r="UOJ89" s="12"/>
      <c r="UOK89" s="12"/>
      <c r="UOL89" s="12"/>
      <c r="UOM89" s="12"/>
      <c r="UON89" s="12"/>
      <c r="UOO89" s="12"/>
      <c r="UOP89" s="12"/>
      <c r="UOQ89" s="12"/>
      <c r="UOR89" s="12"/>
      <c r="UOS89" s="12"/>
      <c r="UOT89" s="12"/>
      <c r="UOU89" s="12"/>
      <c r="UOV89" s="12"/>
      <c r="UOW89" s="12"/>
      <c r="UOX89" s="12"/>
      <c r="UOY89" s="12"/>
      <c r="UOZ89" s="12"/>
      <c r="UPA89" s="12"/>
      <c r="UPB89" s="12"/>
      <c r="UPC89" s="12"/>
      <c r="UPD89" s="12"/>
      <c r="UPE89" s="12"/>
      <c r="UPF89" s="12"/>
      <c r="UPG89" s="12"/>
      <c r="UPH89" s="12"/>
      <c r="UPI89" s="12"/>
      <c r="UPJ89" s="12"/>
      <c r="UPK89" s="12"/>
      <c r="UPL89" s="12"/>
      <c r="UPM89" s="12"/>
      <c r="UPN89" s="12"/>
      <c r="UPO89" s="12"/>
      <c r="UPP89" s="12"/>
      <c r="UPQ89" s="12"/>
      <c r="UPR89" s="12"/>
      <c r="UPS89" s="12"/>
      <c r="UPT89" s="12"/>
      <c r="UPU89" s="12"/>
      <c r="UPV89" s="12"/>
      <c r="UPW89" s="12"/>
      <c r="UPX89" s="12"/>
      <c r="UPY89" s="12"/>
      <c r="UPZ89" s="12"/>
      <c r="UQA89" s="12"/>
      <c r="UQB89" s="12"/>
      <c r="UQC89" s="12"/>
      <c r="UQD89" s="12"/>
      <c r="UQE89" s="12"/>
      <c r="UQF89" s="12"/>
      <c r="UQG89" s="12"/>
      <c r="UQH89" s="12"/>
      <c r="UQI89" s="12"/>
      <c r="UQJ89" s="12"/>
      <c r="UQK89" s="12"/>
      <c r="UQL89" s="12"/>
      <c r="UQM89" s="12"/>
      <c r="UQN89" s="12"/>
      <c r="UQO89" s="12"/>
      <c r="UQP89" s="12"/>
      <c r="UQQ89" s="12"/>
      <c r="UQR89" s="12"/>
      <c r="UQS89" s="12"/>
      <c r="UQT89" s="12"/>
      <c r="UQU89" s="12"/>
      <c r="UQV89" s="12"/>
      <c r="UQW89" s="12"/>
      <c r="UQX89" s="12"/>
      <c r="UQY89" s="12"/>
      <c r="UQZ89" s="12"/>
      <c r="URA89" s="12"/>
      <c r="URB89" s="12"/>
      <c r="URC89" s="12"/>
      <c r="URD89" s="12"/>
      <c r="URE89" s="12"/>
      <c r="URF89" s="12"/>
      <c r="URG89" s="12"/>
      <c r="URH89" s="12"/>
      <c r="URI89" s="12"/>
      <c r="URJ89" s="12"/>
      <c r="URK89" s="12"/>
      <c r="URL89" s="12"/>
      <c r="URM89" s="12"/>
      <c r="URN89" s="12"/>
      <c r="URO89" s="12"/>
      <c r="URP89" s="12"/>
      <c r="URQ89" s="12"/>
      <c r="URR89" s="12"/>
      <c r="URS89" s="12"/>
      <c r="URT89" s="12"/>
      <c r="URU89" s="12"/>
      <c r="URV89" s="12"/>
      <c r="URW89" s="12"/>
      <c r="URX89" s="12"/>
      <c r="URY89" s="12"/>
      <c r="URZ89" s="12"/>
      <c r="USA89" s="12"/>
      <c r="USB89" s="12"/>
      <c r="USC89" s="12"/>
      <c r="USD89" s="12"/>
      <c r="USE89" s="12"/>
      <c r="USF89" s="12"/>
      <c r="USG89" s="12"/>
      <c r="USH89" s="12"/>
      <c r="USI89" s="12"/>
      <c r="USJ89" s="12"/>
      <c r="USK89" s="12"/>
      <c r="USL89" s="12"/>
      <c r="USM89" s="12"/>
      <c r="USN89" s="12"/>
      <c r="USO89" s="12"/>
      <c r="USP89" s="12"/>
      <c r="USQ89" s="12"/>
      <c r="USR89" s="12"/>
      <c r="USS89" s="12"/>
      <c r="UST89" s="12"/>
      <c r="USU89" s="12"/>
      <c r="USV89" s="12"/>
      <c r="USW89" s="12"/>
      <c r="USX89" s="12"/>
      <c r="USY89" s="12"/>
      <c r="USZ89" s="12"/>
      <c r="UTA89" s="12"/>
      <c r="UTB89" s="12"/>
      <c r="UTC89" s="12"/>
      <c r="UTD89" s="12"/>
      <c r="UTE89" s="12"/>
      <c r="UTF89" s="12"/>
      <c r="UTG89" s="12"/>
      <c r="UTH89" s="12"/>
      <c r="UTI89" s="12"/>
      <c r="UTJ89" s="12"/>
      <c r="UTK89" s="12"/>
      <c r="UTL89" s="12"/>
      <c r="UTM89" s="12"/>
      <c r="UTN89" s="12"/>
      <c r="UTO89" s="12"/>
      <c r="UTP89" s="12"/>
      <c r="UTQ89" s="12"/>
      <c r="UTR89" s="12"/>
      <c r="UTS89" s="12"/>
      <c r="UTT89" s="12"/>
      <c r="UTU89" s="12"/>
      <c r="UTV89" s="12"/>
      <c r="UTW89" s="12"/>
      <c r="UTX89" s="12"/>
      <c r="UTY89" s="12"/>
      <c r="UTZ89" s="12"/>
      <c r="UUA89" s="12"/>
      <c r="UUB89" s="12"/>
      <c r="UUC89" s="12"/>
      <c r="UUD89" s="12"/>
      <c r="UUE89" s="12"/>
      <c r="UUF89" s="12"/>
      <c r="UUG89" s="12"/>
      <c r="UUH89" s="12"/>
      <c r="UUI89" s="12"/>
      <c r="UUJ89" s="12"/>
      <c r="UUK89" s="12"/>
      <c r="UUL89" s="12"/>
      <c r="UUM89" s="12"/>
      <c r="UUN89" s="12"/>
      <c r="UUO89" s="12"/>
      <c r="UUP89" s="12"/>
      <c r="UUQ89" s="12"/>
      <c r="UUR89" s="12"/>
      <c r="UUS89" s="12"/>
      <c r="UUT89" s="12"/>
      <c r="UUU89" s="12"/>
      <c r="UUV89" s="12"/>
      <c r="UUW89" s="12"/>
      <c r="UUX89" s="12"/>
      <c r="UUY89" s="12"/>
      <c r="UUZ89" s="12"/>
      <c r="UVA89" s="12"/>
      <c r="UVB89" s="12"/>
      <c r="UVC89" s="12"/>
      <c r="UVD89" s="12"/>
      <c r="UVE89" s="12"/>
      <c r="UVF89" s="12"/>
      <c r="UVG89" s="12"/>
      <c r="UVH89" s="12"/>
      <c r="UVI89" s="12"/>
      <c r="UVJ89" s="12"/>
      <c r="UVK89" s="12"/>
      <c r="UVL89" s="12"/>
      <c r="UVM89" s="12"/>
      <c r="UVN89" s="12"/>
      <c r="UVO89" s="12"/>
      <c r="UVP89" s="12"/>
      <c r="UVQ89" s="12"/>
      <c r="UVR89" s="12"/>
      <c r="UVS89" s="12"/>
      <c r="UVT89" s="12"/>
      <c r="UVU89" s="12"/>
      <c r="UVV89" s="12"/>
      <c r="UVW89" s="12"/>
      <c r="UVX89" s="12"/>
      <c r="UVY89" s="12"/>
      <c r="UVZ89" s="12"/>
      <c r="UWA89" s="12"/>
      <c r="UWB89" s="12"/>
      <c r="UWC89" s="12"/>
      <c r="UWD89" s="12"/>
      <c r="UWE89" s="12"/>
      <c r="UWF89" s="12"/>
      <c r="UWG89" s="12"/>
      <c r="UWH89" s="12"/>
      <c r="UWI89" s="12"/>
      <c r="UWJ89" s="12"/>
      <c r="UWK89" s="12"/>
      <c r="UWL89" s="12"/>
      <c r="UWM89" s="12"/>
      <c r="UWN89" s="12"/>
      <c r="UWO89" s="12"/>
      <c r="UWP89" s="12"/>
      <c r="UWQ89" s="12"/>
      <c r="UWR89" s="12"/>
      <c r="UWS89" s="12"/>
      <c r="UWT89" s="12"/>
      <c r="UWU89" s="12"/>
      <c r="UWV89" s="12"/>
      <c r="UWW89" s="12"/>
      <c r="UWX89" s="12"/>
      <c r="UWY89" s="12"/>
      <c r="UWZ89" s="12"/>
      <c r="UXA89" s="12"/>
      <c r="UXB89" s="12"/>
      <c r="UXC89" s="12"/>
      <c r="UXD89" s="12"/>
      <c r="UXE89" s="12"/>
      <c r="UXF89" s="12"/>
      <c r="UXG89" s="12"/>
      <c r="UXH89" s="12"/>
      <c r="UXI89" s="12"/>
      <c r="UXJ89" s="12"/>
      <c r="UXK89" s="12"/>
      <c r="UXL89" s="12"/>
      <c r="UXM89" s="12"/>
      <c r="UXN89" s="12"/>
      <c r="UXO89" s="12"/>
      <c r="UXP89" s="12"/>
      <c r="UXQ89" s="12"/>
      <c r="UXR89" s="12"/>
      <c r="UXS89" s="12"/>
      <c r="UXT89" s="12"/>
      <c r="UXU89" s="12"/>
      <c r="UXV89" s="12"/>
      <c r="UXW89" s="12"/>
      <c r="UXX89" s="12"/>
      <c r="UXY89" s="12"/>
      <c r="UXZ89" s="12"/>
      <c r="UYA89" s="12"/>
      <c r="UYB89" s="12"/>
      <c r="UYC89" s="12"/>
      <c r="UYD89" s="12"/>
      <c r="UYE89" s="12"/>
      <c r="UYF89" s="12"/>
      <c r="UYG89" s="12"/>
      <c r="UYH89" s="12"/>
      <c r="UYI89" s="12"/>
      <c r="UYJ89" s="12"/>
      <c r="UYK89" s="12"/>
      <c r="UYL89" s="12"/>
      <c r="UYM89" s="12"/>
      <c r="UYN89" s="12"/>
      <c r="UYO89" s="12"/>
      <c r="UYP89" s="12"/>
      <c r="UYQ89" s="12"/>
      <c r="UYR89" s="12"/>
      <c r="UYS89" s="12"/>
      <c r="UYT89" s="12"/>
      <c r="UYU89" s="12"/>
      <c r="UYV89" s="12"/>
      <c r="UYW89" s="12"/>
      <c r="UYX89" s="12"/>
      <c r="UYY89" s="12"/>
      <c r="UYZ89" s="12"/>
      <c r="UZA89" s="12"/>
      <c r="UZB89" s="12"/>
      <c r="UZC89" s="12"/>
      <c r="UZD89" s="12"/>
      <c r="UZE89" s="12"/>
      <c r="UZF89" s="12"/>
      <c r="UZG89" s="12"/>
      <c r="UZH89" s="12"/>
      <c r="UZI89" s="12"/>
      <c r="UZJ89" s="12"/>
      <c r="UZK89" s="12"/>
      <c r="UZL89" s="12"/>
      <c r="UZM89" s="12"/>
      <c r="UZN89" s="12"/>
      <c r="UZO89" s="12"/>
      <c r="UZP89" s="12"/>
      <c r="UZQ89" s="12"/>
      <c r="UZR89" s="12"/>
      <c r="UZS89" s="12"/>
      <c r="UZT89" s="12"/>
      <c r="UZU89" s="12"/>
      <c r="UZV89" s="12"/>
      <c r="UZW89" s="12"/>
      <c r="UZX89" s="12"/>
      <c r="UZY89" s="12"/>
      <c r="UZZ89" s="12"/>
      <c r="VAA89" s="12"/>
      <c r="VAB89" s="12"/>
      <c r="VAC89" s="12"/>
      <c r="VAD89" s="12"/>
      <c r="VAE89" s="12"/>
      <c r="VAF89" s="12"/>
      <c r="VAG89" s="12"/>
      <c r="VAH89" s="12"/>
      <c r="VAI89" s="12"/>
      <c r="VAJ89" s="12"/>
      <c r="VAK89" s="12"/>
      <c r="VAL89" s="12"/>
      <c r="VAM89" s="12"/>
      <c r="VAN89" s="12"/>
      <c r="VAO89" s="12"/>
      <c r="VAP89" s="12"/>
      <c r="VAQ89" s="12"/>
      <c r="VAR89" s="12"/>
      <c r="VAS89" s="12"/>
      <c r="VAT89" s="12"/>
      <c r="VAU89" s="12"/>
      <c r="VAV89" s="12"/>
      <c r="VAW89" s="12"/>
      <c r="VAX89" s="12"/>
      <c r="VAY89" s="12"/>
      <c r="VAZ89" s="12"/>
      <c r="VBA89" s="12"/>
      <c r="VBB89" s="12"/>
      <c r="VBC89" s="12"/>
      <c r="VBD89" s="12"/>
      <c r="VBE89" s="12"/>
      <c r="VBF89" s="12"/>
      <c r="VBG89" s="12"/>
      <c r="VBH89" s="12"/>
      <c r="VBI89" s="12"/>
      <c r="VBJ89" s="12"/>
      <c r="VBK89" s="12"/>
      <c r="VBL89" s="12"/>
      <c r="VBM89" s="12"/>
      <c r="VBN89" s="12"/>
      <c r="VBO89" s="12"/>
      <c r="VBP89" s="12"/>
      <c r="VBQ89" s="12"/>
      <c r="VBR89" s="12"/>
      <c r="VBS89" s="12"/>
      <c r="VBT89" s="12"/>
      <c r="VBU89" s="12"/>
      <c r="VBV89" s="12"/>
      <c r="VBW89" s="12"/>
      <c r="VBX89" s="12"/>
      <c r="VBY89" s="12"/>
      <c r="VBZ89" s="12"/>
      <c r="VCA89" s="12"/>
      <c r="VCB89" s="12"/>
      <c r="VCC89" s="12"/>
      <c r="VCD89" s="12"/>
      <c r="VCE89" s="12"/>
      <c r="VCF89" s="12"/>
      <c r="VCG89" s="12"/>
      <c r="VCH89" s="12"/>
      <c r="VCI89" s="12"/>
      <c r="VCJ89" s="12"/>
      <c r="VCK89" s="12"/>
      <c r="VCL89" s="12"/>
      <c r="VCM89" s="12"/>
      <c r="VCN89" s="12"/>
      <c r="VCO89" s="12"/>
      <c r="VCP89" s="12"/>
      <c r="VCQ89" s="12"/>
      <c r="VCR89" s="12"/>
      <c r="VCS89" s="12"/>
      <c r="VCT89" s="12"/>
      <c r="VCU89" s="12"/>
      <c r="VCV89" s="12"/>
      <c r="VCW89" s="12"/>
      <c r="VCX89" s="12"/>
      <c r="VCY89" s="12"/>
      <c r="VCZ89" s="12"/>
      <c r="VDA89" s="12"/>
      <c r="VDB89" s="12"/>
      <c r="VDC89" s="12"/>
      <c r="VDD89" s="12"/>
      <c r="VDE89" s="12"/>
      <c r="VDF89" s="12"/>
      <c r="VDG89" s="12"/>
      <c r="VDH89" s="12"/>
      <c r="VDI89" s="12"/>
      <c r="VDJ89" s="12"/>
      <c r="VDK89" s="12"/>
      <c r="VDL89" s="12"/>
      <c r="VDM89" s="12"/>
      <c r="VDN89" s="12"/>
      <c r="VDO89" s="12"/>
      <c r="VDP89" s="12"/>
      <c r="VDQ89" s="12"/>
      <c r="VDR89" s="12"/>
      <c r="VDS89" s="12"/>
      <c r="VDT89" s="12"/>
      <c r="VDU89" s="12"/>
      <c r="VDV89" s="12"/>
      <c r="VDW89" s="12"/>
      <c r="VDX89" s="12"/>
      <c r="VDY89" s="12"/>
      <c r="VDZ89" s="12"/>
      <c r="VEA89" s="12"/>
      <c r="VEB89" s="12"/>
      <c r="VEC89" s="12"/>
      <c r="VED89" s="12"/>
      <c r="VEE89" s="12"/>
      <c r="VEF89" s="12"/>
      <c r="VEG89" s="12"/>
      <c r="VEH89" s="12"/>
      <c r="VEI89" s="12"/>
      <c r="VEJ89" s="12"/>
      <c r="VEK89" s="12"/>
      <c r="VEL89" s="12"/>
      <c r="VEM89" s="12"/>
      <c r="VEN89" s="12"/>
      <c r="VEO89" s="12"/>
      <c r="VEP89" s="12"/>
      <c r="VEQ89" s="12"/>
      <c r="VER89" s="12"/>
      <c r="VES89" s="12"/>
      <c r="VET89" s="12"/>
      <c r="VEU89" s="12"/>
      <c r="VEV89" s="12"/>
      <c r="VEW89" s="12"/>
      <c r="VEX89" s="12"/>
      <c r="VEY89" s="12"/>
      <c r="VEZ89" s="12"/>
      <c r="VFA89" s="12"/>
      <c r="VFB89" s="12"/>
      <c r="VFC89" s="12"/>
      <c r="VFD89" s="12"/>
      <c r="VFE89" s="12"/>
      <c r="VFF89" s="12"/>
      <c r="VFG89" s="12"/>
      <c r="VFH89" s="12"/>
      <c r="VFI89" s="12"/>
      <c r="VFJ89" s="12"/>
      <c r="VFK89" s="12"/>
      <c r="VFL89" s="12"/>
      <c r="VFM89" s="12"/>
      <c r="VFN89" s="12"/>
      <c r="VFO89" s="12"/>
      <c r="VFP89" s="12"/>
      <c r="VFQ89" s="12"/>
      <c r="VFR89" s="12"/>
      <c r="VFS89" s="12"/>
      <c r="VFT89" s="12"/>
      <c r="VFU89" s="12"/>
      <c r="VFV89" s="12"/>
      <c r="VFW89" s="12"/>
      <c r="VFX89" s="12"/>
      <c r="VFY89" s="12"/>
      <c r="VFZ89" s="12"/>
      <c r="VGA89" s="12"/>
      <c r="VGB89" s="12"/>
      <c r="VGC89" s="12"/>
      <c r="VGD89" s="12"/>
      <c r="VGE89" s="12"/>
      <c r="VGF89" s="12"/>
      <c r="VGG89" s="12"/>
      <c r="VGH89" s="12"/>
      <c r="VGI89" s="12"/>
      <c r="VGJ89" s="12"/>
      <c r="VGK89" s="12"/>
      <c r="VGL89" s="12"/>
      <c r="VGM89" s="12"/>
      <c r="VGN89" s="12"/>
      <c r="VGO89" s="12"/>
      <c r="VGP89" s="12"/>
      <c r="VGQ89" s="12"/>
      <c r="VGR89" s="12"/>
      <c r="VGS89" s="12"/>
      <c r="VGT89" s="12"/>
      <c r="VGU89" s="12"/>
      <c r="VGV89" s="12"/>
      <c r="VGW89" s="12"/>
      <c r="VGX89" s="12"/>
      <c r="VGY89" s="12"/>
      <c r="VGZ89" s="12"/>
      <c r="VHA89" s="12"/>
      <c r="VHB89" s="12"/>
      <c r="VHC89" s="12"/>
      <c r="VHD89" s="12"/>
      <c r="VHE89" s="12"/>
      <c r="VHF89" s="12"/>
      <c r="VHG89" s="12"/>
      <c r="VHH89" s="12"/>
      <c r="VHI89" s="12"/>
      <c r="VHJ89" s="12"/>
      <c r="VHK89" s="12"/>
      <c r="VHL89" s="12"/>
      <c r="VHM89" s="12"/>
      <c r="VHN89" s="12"/>
      <c r="VHO89" s="12"/>
      <c r="VHP89" s="12"/>
      <c r="VHQ89" s="12"/>
      <c r="VHR89" s="12"/>
      <c r="VHS89" s="12"/>
      <c r="VHT89" s="12"/>
      <c r="VHU89" s="12"/>
      <c r="VHV89" s="12"/>
      <c r="VHW89" s="12"/>
      <c r="VHX89" s="12"/>
      <c r="VHY89" s="12"/>
      <c r="VHZ89" s="12"/>
      <c r="VIA89" s="12"/>
      <c r="VIB89" s="12"/>
      <c r="VIC89" s="12"/>
      <c r="VID89" s="12"/>
      <c r="VIE89" s="12"/>
      <c r="VIF89" s="12"/>
      <c r="VIG89" s="12"/>
      <c r="VIH89" s="12"/>
      <c r="VII89" s="12"/>
      <c r="VIJ89" s="12"/>
      <c r="VIK89" s="12"/>
      <c r="VIL89" s="12"/>
      <c r="VIM89" s="12"/>
      <c r="VIN89" s="12"/>
      <c r="VIO89" s="12"/>
      <c r="VIP89" s="12"/>
      <c r="VIQ89" s="12"/>
      <c r="VIR89" s="12"/>
      <c r="VIS89" s="12"/>
      <c r="VIT89" s="12"/>
      <c r="VIU89" s="12"/>
      <c r="VIV89" s="12"/>
      <c r="VIW89" s="12"/>
      <c r="VIX89" s="12"/>
      <c r="VIY89" s="12"/>
      <c r="VIZ89" s="12"/>
      <c r="VJA89" s="12"/>
      <c r="VJB89" s="12"/>
      <c r="VJC89" s="12"/>
      <c r="VJD89" s="12"/>
      <c r="VJE89" s="12"/>
      <c r="VJF89" s="12"/>
      <c r="VJG89" s="12"/>
      <c r="VJH89" s="12"/>
      <c r="VJI89" s="12"/>
      <c r="VJJ89" s="12"/>
      <c r="VJK89" s="12"/>
      <c r="VJL89" s="12"/>
      <c r="VJM89" s="12"/>
      <c r="VJN89" s="12"/>
      <c r="VJO89" s="12"/>
      <c r="VJP89" s="12"/>
      <c r="VJQ89" s="12"/>
      <c r="VJR89" s="12"/>
      <c r="VJS89" s="12"/>
      <c r="VJT89" s="12"/>
      <c r="VJU89" s="12"/>
      <c r="VJV89" s="12"/>
      <c r="VJW89" s="12"/>
      <c r="VJX89" s="12"/>
      <c r="VJY89" s="12"/>
      <c r="VJZ89" s="12"/>
      <c r="VKA89" s="12"/>
      <c r="VKB89" s="12"/>
      <c r="VKC89" s="12"/>
      <c r="VKD89" s="12"/>
      <c r="VKE89" s="12"/>
      <c r="VKF89" s="12"/>
      <c r="VKG89" s="12"/>
      <c r="VKH89" s="12"/>
      <c r="VKI89" s="12"/>
      <c r="VKJ89" s="12"/>
      <c r="VKK89" s="12"/>
      <c r="VKL89" s="12"/>
      <c r="VKM89" s="12"/>
      <c r="VKN89" s="12"/>
      <c r="VKO89" s="12"/>
      <c r="VKP89" s="12"/>
      <c r="VKQ89" s="12"/>
      <c r="VKR89" s="12"/>
      <c r="VKS89" s="12"/>
      <c r="VKT89" s="12"/>
      <c r="VKU89" s="12"/>
      <c r="VKV89" s="12"/>
      <c r="VKW89" s="12"/>
      <c r="VKX89" s="12"/>
      <c r="VKY89" s="12"/>
      <c r="VKZ89" s="12"/>
      <c r="VLA89" s="12"/>
      <c r="VLB89" s="12"/>
      <c r="VLC89" s="12"/>
      <c r="VLD89" s="12"/>
      <c r="VLE89" s="12"/>
      <c r="VLF89" s="12"/>
      <c r="VLG89" s="12"/>
      <c r="VLH89" s="12"/>
      <c r="VLI89" s="12"/>
      <c r="VLJ89" s="12"/>
      <c r="VLK89" s="12"/>
      <c r="VLL89" s="12"/>
      <c r="VLM89" s="12"/>
      <c r="VLN89" s="12"/>
      <c r="VLO89" s="12"/>
      <c r="VLP89" s="12"/>
      <c r="VLQ89" s="12"/>
      <c r="VLR89" s="12"/>
      <c r="VLS89" s="12"/>
      <c r="VLT89" s="12"/>
      <c r="VLU89" s="12"/>
      <c r="VLV89" s="12"/>
      <c r="VLW89" s="12"/>
      <c r="VLX89" s="12"/>
      <c r="VLY89" s="12"/>
      <c r="VLZ89" s="12"/>
      <c r="VMA89" s="12"/>
      <c r="VMB89" s="12"/>
      <c r="VMC89" s="12"/>
      <c r="VMD89" s="12"/>
      <c r="VME89" s="12"/>
      <c r="VMF89" s="12"/>
      <c r="VMG89" s="12"/>
      <c r="VMH89" s="12"/>
      <c r="VMI89" s="12"/>
      <c r="VMJ89" s="12"/>
      <c r="VMK89" s="12"/>
      <c r="VML89" s="12"/>
      <c r="VMM89" s="12"/>
      <c r="VMN89" s="12"/>
      <c r="VMO89" s="12"/>
      <c r="VMP89" s="12"/>
      <c r="VMQ89" s="12"/>
      <c r="VMR89" s="12"/>
      <c r="VMS89" s="12"/>
      <c r="VMT89" s="12"/>
      <c r="VMU89" s="12"/>
      <c r="VMV89" s="12"/>
      <c r="VMW89" s="12"/>
      <c r="VMX89" s="12"/>
      <c r="VMY89" s="12"/>
      <c r="VMZ89" s="12"/>
      <c r="VNA89" s="12"/>
      <c r="VNB89" s="12"/>
      <c r="VNC89" s="12"/>
      <c r="VND89" s="12"/>
      <c r="VNE89" s="12"/>
      <c r="VNF89" s="12"/>
      <c r="VNG89" s="12"/>
      <c r="VNH89" s="12"/>
      <c r="VNI89" s="12"/>
      <c r="VNJ89" s="12"/>
      <c r="VNK89" s="12"/>
      <c r="VNL89" s="12"/>
      <c r="VNM89" s="12"/>
      <c r="VNN89" s="12"/>
      <c r="VNO89" s="12"/>
      <c r="VNP89" s="12"/>
      <c r="VNQ89" s="12"/>
      <c r="VNR89" s="12"/>
      <c r="VNS89" s="12"/>
      <c r="VNT89" s="12"/>
      <c r="VNU89" s="12"/>
      <c r="VNV89" s="12"/>
      <c r="VNW89" s="12"/>
      <c r="VNX89" s="12"/>
      <c r="VNY89" s="12"/>
      <c r="VNZ89" s="12"/>
      <c r="VOA89" s="12"/>
      <c r="VOB89" s="12"/>
      <c r="VOC89" s="12"/>
      <c r="VOD89" s="12"/>
      <c r="VOE89" s="12"/>
      <c r="VOF89" s="12"/>
      <c r="VOG89" s="12"/>
      <c r="VOH89" s="12"/>
      <c r="VOI89" s="12"/>
      <c r="VOJ89" s="12"/>
      <c r="VOK89" s="12"/>
      <c r="VOL89" s="12"/>
      <c r="VOM89" s="12"/>
      <c r="VON89" s="12"/>
      <c r="VOO89" s="12"/>
      <c r="VOP89" s="12"/>
      <c r="VOQ89" s="12"/>
      <c r="VOR89" s="12"/>
      <c r="VOS89" s="12"/>
      <c r="VOT89" s="12"/>
      <c r="VOU89" s="12"/>
      <c r="VOV89" s="12"/>
      <c r="VOW89" s="12"/>
      <c r="VOX89" s="12"/>
      <c r="VOY89" s="12"/>
      <c r="VOZ89" s="12"/>
      <c r="VPA89" s="12"/>
      <c r="VPB89" s="12"/>
      <c r="VPC89" s="12"/>
      <c r="VPD89" s="12"/>
      <c r="VPE89" s="12"/>
      <c r="VPF89" s="12"/>
      <c r="VPG89" s="12"/>
      <c r="VPH89" s="12"/>
      <c r="VPI89" s="12"/>
      <c r="VPJ89" s="12"/>
      <c r="VPK89" s="12"/>
      <c r="VPL89" s="12"/>
      <c r="VPM89" s="12"/>
      <c r="VPN89" s="12"/>
      <c r="VPO89" s="12"/>
      <c r="VPP89" s="12"/>
      <c r="VPQ89" s="12"/>
      <c r="VPR89" s="12"/>
      <c r="VPS89" s="12"/>
      <c r="VPT89" s="12"/>
      <c r="VPU89" s="12"/>
      <c r="VPV89" s="12"/>
      <c r="VPW89" s="12"/>
      <c r="VPX89" s="12"/>
      <c r="VPY89" s="12"/>
      <c r="VPZ89" s="12"/>
      <c r="VQA89" s="12"/>
      <c r="VQB89" s="12"/>
      <c r="VQC89" s="12"/>
      <c r="VQD89" s="12"/>
      <c r="VQE89" s="12"/>
      <c r="VQF89" s="12"/>
      <c r="VQG89" s="12"/>
      <c r="VQH89" s="12"/>
      <c r="VQI89" s="12"/>
      <c r="VQJ89" s="12"/>
      <c r="VQK89" s="12"/>
      <c r="VQL89" s="12"/>
      <c r="VQM89" s="12"/>
      <c r="VQN89" s="12"/>
      <c r="VQO89" s="12"/>
      <c r="VQP89" s="12"/>
      <c r="VQQ89" s="12"/>
      <c r="VQR89" s="12"/>
      <c r="VQS89" s="12"/>
      <c r="VQT89" s="12"/>
      <c r="VQU89" s="12"/>
      <c r="VQV89" s="12"/>
      <c r="VQW89" s="12"/>
      <c r="VQX89" s="12"/>
      <c r="VQY89" s="12"/>
      <c r="VQZ89" s="12"/>
      <c r="VRA89" s="12"/>
      <c r="VRB89" s="12"/>
      <c r="VRC89" s="12"/>
      <c r="VRD89" s="12"/>
      <c r="VRE89" s="12"/>
      <c r="VRF89" s="12"/>
      <c r="VRG89" s="12"/>
      <c r="VRH89" s="12"/>
      <c r="VRI89" s="12"/>
      <c r="VRJ89" s="12"/>
      <c r="VRK89" s="12"/>
      <c r="VRL89" s="12"/>
      <c r="VRM89" s="12"/>
      <c r="VRN89" s="12"/>
      <c r="VRO89" s="12"/>
      <c r="VRP89" s="12"/>
      <c r="VRQ89" s="12"/>
      <c r="VRR89" s="12"/>
      <c r="VRS89" s="12"/>
      <c r="VRT89" s="12"/>
      <c r="VRU89" s="12"/>
      <c r="VRV89" s="12"/>
      <c r="VRW89" s="12"/>
      <c r="VRX89" s="12"/>
      <c r="VRY89" s="12"/>
      <c r="VRZ89" s="12"/>
      <c r="VSA89" s="12"/>
      <c r="VSB89" s="12"/>
      <c r="VSC89" s="12"/>
      <c r="VSD89" s="12"/>
      <c r="VSE89" s="12"/>
      <c r="VSF89" s="12"/>
      <c r="VSG89" s="12"/>
      <c r="VSH89" s="12"/>
      <c r="VSI89" s="12"/>
      <c r="VSJ89" s="12"/>
      <c r="VSK89" s="12"/>
      <c r="VSL89" s="12"/>
      <c r="VSM89" s="12"/>
      <c r="VSN89" s="12"/>
      <c r="VSO89" s="12"/>
      <c r="VSP89" s="12"/>
      <c r="VSQ89" s="12"/>
      <c r="VSR89" s="12"/>
      <c r="VSS89" s="12"/>
      <c r="VST89" s="12"/>
      <c r="VSU89" s="12"/>
      <c r="VSV89" s="12"/>
      <c r="VSW89" s="12"/>
      <c r="VSX89" s="12"/>
      <c r="VSY89" s="12"/>
      <c r="VSZ89" s="12"/>
      <c r="VTA89" s="12"/>
      <c r="VTB89" s="12"/>
      <c r="VTC89" s="12"/>
      <c r="VTD89" s="12"/>
      <c r="VTE89" s="12"/>
      <c r="VTF89" s="12"/>
      <c r="VTG89" s="12"/>
      <c r="VTH89" s="12"/>
      <c r="VTI89" s="12"/>
      <c r="VTJ89" s="12"/>
      <c r="VTK89" s="12"/>
      <c r="VTL89" s="12"/>
      <c r="VTM89" s="12"/>
      <c r="VTN89" s="12"/>
      <c r="VTO89" s="12"/>
      <c r="VTP89" s="12"/>
      <c r="VTQ89" s="12"/>
      <c r="VTR89" s="12"/>
      <c r="VTS89" s="12"/>
      <c r="VTT89" s="12"/>
      <c r="VTU89" s="12"/>
      <c r="VTV89" s="12"/>
      <c r="VTW89" s="12"/>
      <c r="VTX89" s="12"/>
      <c r="VTY89" s="12"/>
      <c r="VTZ89" s="12"/>
      <c r="VUA89" s="12"/>
      <c r="VUB89" s="12"/>
      <c r="VUC89" s="12"/>
      <c r="VUD89" s="12"/>
      <c r="VUE89" s="12"/>
      <c r="VUF89" s="12"/>
      <c r="VUG89" s="12"/>
      <c r="VUH89" s="12"/>
      <c r="VUI89" s="12"/>
      <c r="VUJ89" s="12"/>
      <c r="VUK89" s="12"/>
      <c r="VUL89" s="12"/>
      <c r="VUM89" s="12"/>
      <c r="VUN89" s="12"/>
      <c r="VUO89" s="12"/>
      <c r="VUP89" s="12"/>
      <c r="VUQ89" s="12"/>
      <c r="VUR89" s="12"/>
      <c r="VUS89" s="12"/>
      <c r="VUT89" s="12"/>
      <c r="VUU89" s="12"/>
      <c r="VUV89" s="12"/>
      <c r="VUW89" s="12"/>
      <c r="VUX89" s="12"/>
      <c r="VUY89" s="12"/>
      <c r="VUZ89" s="12"/>
      <c r="VVA89" s="12"/>
      <c r="VVB89" s="12"/>
      <c r="VVC89" s="12"/>
      <c r="VVD89" s="12"/>
      <c r="VVE89" s="12"/>
      <c r="VVF89" s="12"/>
      <c r="VVG89" s="12"/>
      <c r="VVH89" s="12"/>
      <c r="VVI89" s="12"/>
      <c r="VVJ89" s="12"/>
      <c r="VVK89" s="12"/>
      <c r="VVL89" s="12"/>
      <c r="VVM89" s="12"/>
      <c r="VVN89" s="12"/>
      <c r="VVO89" s="12"/>
      <c r="VVP89" s="12"/>
      <c r="VVQ89" s="12"/>
      <c r="VVR89" s="12"/>
      <c r="VVS89" s="12"/>
      <c r="VVT89" s="12"/>
      <c r="VVU89" s="12"/>
      <c r="VVV89" s="12"/>
      <c r="VVW89" s="12"/>
      <c r="VVX89" s="12"/>
      <c r="VVY89" s="12"/>
      <c r="VVZ89" s="12"/>
      <c r="VWA89" s="12"/>
      <c r="VWB89" s="12"/>
      <c r="VWC89" s="12"/>
      <c r="VWD89" s="12"/>
      <c r="VWE89" s="12"/>
      <c r="VWF89" s="12"/>
      <c r="VWG89" s="12"/>
      <c r="VWH89" s="12"/>
      <c r="VWI89" s="12"/>
      <c r="VWJ89" s="12"/>
      <c r="VWK89" s="12"/>
      <c r="VWL89" s="12"/>
      <c r="VWM89" s="12"/>
      <c r="VWN89" s="12"/>
      <c r="VWO89" s="12"/>
      <c r="VWP89" s="12"/>
      <c r="VWQ89" s="12"/>
      <c r="VWR89" s="12"/>
      <c r="VWS89" s="12"/>
      <c r="VWT89" s="12"/>
      <c r="VWU89" s="12"/>
      <c r="VWV89" s="12"/>
      <c r="VWW89" s="12"/>
      <c r="VWX89" s="12"/>
      <c r="VWY89" s="12"/>
      <c r="VWZ89" s="12"/>
      <c r="VXA89" s="12"/>
      <c r="VXB89" s="12"/>
      <c r="VXC89" s="12"/>
      <c r="VXD89" s="12"/>
      <c r="VXE89" s="12"/>
      <c r="VXF89" s="12"/>
      <c r="VXG89" s="12"/>
      <c r="VXH89" s="12"/>
      <c r="VXI89" s="12"/>
      <c r="VXJ89" s="12"/>
      <c r="VXK89" s="12"/>
      <c r="VXL89" s="12"/>
      <c r="VXM89" s="12"/>
      <c r="VXN89" s="12"/>
      <c r="VXO89" s="12"/>
      <c r="VXP89" s="12"/>
      <c r="VXQ89" s="12"/>
      <c r="VXR89" s="12"/>
      <c r="VXS89" s="12"/>
      <c r="VXT89" s="12"/>
      <c r="VXU89" s="12"/>
      <c r="VXV89" s="12"/>
      <c r="VXW89" s="12"/>
      <c r="VXX89" s="12"/>
      <c r="VXY89" s="12"/>
      <c r="VXZ89" s="12"/>
      <c r="VYA89" s="12"/>
      <c r="VYB89" s="12"/>
      <c r="VYC89" s="12"/>
      <c r="VYD89" s="12"/>
      <c r="VYE89" s="12"/>
      <c r="VYF89" s="12"/>
      <c r="VYG89" s="12"/>
      <c r="VYH89" s="12"/>
      <c r="VYI89" s="12"/>
      <c r="VYJ89" s="12"/>
      <c r="VYK89" s="12"/>
      <c r="VYL89" s="12"/>
      <c r="VYM89" s="12"/>
      <c r="VYN89" s="12"/>
      <c r="VYO89" s="12"/>
      <c r="VYP89" s="12"/>
      <c r="VYQ89" s="12"/>
      <c r="VYR89" s="12"/>
      <c r="VYS89" s="12"/>
      <c r="VYT89" s="12"/>
      <c r="VYU89" s="12"/>
      <c r="VYV89" s="12"/>
      <c r="VYW89" s="12"/>
      <c r="VYX89" s="12"/>
      <c r="VYY89" s="12"/>
      <c r="VYZ89" s="12"/>
      <c r="VZA89" s="12"/>
      <c r="VZB89" s="12"/>
      <c r="VZC89" s="12"/>
      <c r="VZD89" s="12"/>
      <c r="VZE89" s="12"/>
      <c r="VZF89" s="12"/>
      <c r="VZG89" s="12"/>
      <c r="VZH89" s="12"/>
      <c r="VZI89" s="12"/>
      <c r="VZJ89" s="12"/>
      <c r="VZK89" s="12"/>
      <c r="VZL89" s="12"/>
      <c r="VZM89" s="12"/>
      <c r="VZN89" s="12"/>
      <c r="VZO89" s="12"/>
      <c r="VZP89" s="12"/>
      <c r="VZQ89" s="12"/>
      <c r="VZR89" s="12"/>
      <c r="VZS89" s="12"/>
      <c r="VZT89" s="12"/>
      <c r="VZU89" s="12"/>
      <c r="VZV89" s="12"/>
      <c r="VZW89" s="12"/>
      <c r="VZX89" s="12"/>
      <c r="VZY89" s="12"/>
      <c r="VZZ89" s="12"/>
      <c r="WAA89" s="12"/>
      <c r="WAB89" s="12"/>
      <c r="WAC89" s="12"/>
      <c r="WAD89" s="12"/>
      <c r="WAE89" s="12"/>
      <c r="WAF89" s="12"/>
      <c r="WAG89" s="12"/>
      <c r="WAH89" s="12"/>
      <c r="WAI89" s="12"/>
      <c r="WAJ89" s="12"/>
      <c r="WAK89" s="12"/>
      <c r="WAL89" s="12"/>
      <c r="WAM89" s="12"/>
      <c r="WAN89" s="12"/>
      <c r="WAO89" s="12"/>
      <c r="WAP89" s="12"/>
      <c r="WAQ89" s="12"/>
      <c r="WAR89" s="12"/>
      <c r="WAS89" s="12"/>
      <c r="WAT89" s="12"/>
      <c r="WAU89" s="12"/>
      <c r="WAV89" s="12"/>
      <c r="WAW89" s="12"/>
      <c r="WAX89" s="12"/>
      <c r="WAY89" s="12"/>
      <c r="WAZ89" s="12"/>
      <c r="WBA89" s="12"/>
      <c r="WBB89" s="12"/>
      <c r="WBC89" s="12"/>
      <c r="WBD89" s="12"/>
      <c r="WBE89" s="12"/>
      <c r="WBF89" s="12"/>
      <c r="WBG89" s="12"/>
      <c r="WBH89" s="12"/>
      <c r="WBI89" s="12"/>
      <c r="WBJ89" s="12"/>
      <c r="WBK89" s="12"/>
      <c r="WBL89" s="12"/>
      <c r="WBM89" s="12"/>
      <c r="WBN89" s="12"/>
      <c r="WBO89" s="12"/>
      <c r="WBP89" s="12"/>
      <c r="WBQ89" s="12"/>
      <c r="WBR89" s="12"/>
      <c r="WBS89" s="12"/>
      <c r="WBT89" s="12"/>
      <c r="WBU89" s="12"/>
      <c r="WBV89" s="12"/>
      <c r="WBW89" s="12"/>
      <c r="WBX89" s="12"/>
      <c r="WBY89" s="12"/>
      <c r="WBZ89" s="12"/>
      <c r="WCA89" s="12"/>
      <c r="WCB89" s="12"/>
      <c r="WCC89" s="12"/>
      <c r="WCD89" s="12"/>
      <c r="WCE89" s="12"/>
      <c r="WCF89" s="12"/>
      <c r="WCG89" s="12"/>
      <c r="WCH89" s="12"/>
      <c r="WCI89" s="12"/>
      <c r="WCJ89" s="12"/>
      <c r="WCK89" s="12"/>
      <c r="WCL89" s="12"/>
      <c r="WCM89" s="12"/>
      <c r="WCN89" s="12"/>
      <c r="WCO89" s="12"/>
      <c r="WCP89" s="12"/>
      <c r="WCQ89" s="12"/>
      <c r="WCR89" s="12"/>
      <c r="WCS89" s="12"/>
      <c r="WCT89" s="12"/>
      <c r="WCU89" s="12"/>
      <c r="WCV89" s="12"/>
      <c r="WCW89" s="12"/>
      <c r="WCX89" s="12"/>
      <c r="WCY89" s="12"/>
      <c r="WCZ89" s="12"/>
      <c r="WDA89" s="12"/>
      <c r="WDB89" s="12"/>
      <c r="WDC89" s="12"/>
      <c r="WDD89" s="12"/>
      <c r="WDE89" s="12"/>
      <c r="WDF89" s="12"/>
      <c r="WDG89" s="12"/>
      <c r="WDH89" s="12"/>
      <c r="WDI89" s="12"/>
      <c r="WDJ89" s="12"/>
      <c r="WDK89" s="12"/>
      <c r="WDL89" s="12"/>
      <c r="WDM89" s="12"/>
      <c r="WDN89" s="12"/>
      <c r="WDO89" s="12"/>
      <c r="WDP89" s="12"/>
      <c r="WDQ89" s="12"/>
      <c r="WDR89" s="12"/>
      <c r="WDS89" s="12"/>
      <c r="WDT89" s="12"/>
      <c r="WDU89" s="12"/>
      <c r="WDV89" s="12"/>
      <c r="WDW89" s="12"/>
      <c r="WDX89" s="12"/>
      <c r="WDY89" s="12"/>
      <c r="WDZ89" s="12"/>
      <c r="WEA89" s="12"/>
      <c r="WEB89" s="12"/>
      <c r="WEC89" s="12"/>
      <c r="WED89" s="12"/>
      <c r="WEE89" s="12"/>
      <c r="WEF89" s="12"/>
      <c r="WEG89" s="12"/>
      <c r="WEH89" s="12"/>
      <c r="WEI89" s="12"/>
      <c r="WEJ89" s="12"/>
      <c r="WEK89" s="12"/>
      <c r="WEL89" s="12"/>
      <c r="WEM89" s="12"/>
      <c r="WEN89" s="12"/>
      <c r="WEO89" s="12"/>
      <c r="WEP89" s="12"/>
      <c r="WEQ89" s="12"/>
      <c r="WER89" s="12"/>
      <c r="WES89" s="12"/>
      <c r="WET89" s="12"/>
      <c r="WEU89" s="12"/>
      <c r="WEV89" s="12"/>
      <c r="WEW89" s="12"/>
      <c r="WEX89" s="12"/>
      <c r="WEY89" s="12"/>
      <c r="WEZ89" s="12"/>
      <c r="WFA89" s="12"/>
      <c r="WFB89" s="12"/>
      <c r="WFC89" s="12"/>
      <c r="WFD89" s="12"/>
      <c r="WFE89" s="12"/>
      <c r="WFF89" s="12"/>
      <c r="WFG89" s="12"/>
      <c r="WFH89" s="12"/>
      <c r="WFI89" s="12"/>
      <c r="WFJ89" s="12"/>
      <c r="WFK89" s="12"/>
      <c r="WFL89" s="12"/>
      <c r="WFM89" s="12"/>
      <c r="WFN89" s="12"/>
      <c r="WFO89" s="12"/>
      <c r="WFP89" s="12"/>
      <c r="WFQ89" s="12"/>
      <c r="WFR89" s="12"/>
      <c r="WFS89" s="12"/>
      <c r="WFT89" s="12"/>
      <c r="WFU89" s="12"/>
      <c r="WFV89" s="12"/>
      <c r="WFW89" s="12"/>
      <c r="WFX89" s="12"/>
      <c r="WFY89" s="12"/>
      <c r="WFZ89" s="12"/>
      <c r="WGA89" s="12"/>
      <c r="WGB89" s="12"/>
      <c r="WGC89" s="12"/>
      <c r="WGD89" s="12"/>
      <c r="WGE89" s="12"/>
      <c r="WGF89" s="12"/>
      <c r="WGG89" s="12"/>
      <c r="WGH89" s="12"/>
      <c r="WGI89" s="12"/>
      <c r="WGJ89" s="12"/>
      <c r="WGK89" s="12"/>
      <c r="WGL89" s="12"/>
      <c r="WGM89" s="12"/>
      <c r="WGN89" s="12"/>
      <c r="WGO89" s="12"/>
      <c r="WGP89" s="12"/>
      <c r="WGQ89" s="12"/>
      <c r="WGR89" s="12"/>
      <c r="WGS89" s="12"/>
      <c r="WGT89" s="12"/>
      <c r="WGU89" s="12"/>
      <c r="WGV89" s="12"/>
      <c r="WGW89" s="12"/>
      <c r="WGX89" s="12"/>
      <c r="WGY89" s="12"/>
      <c r="WGZ89" s="12"/>
      <c r="WHA89" s="12"/>
      <c r="WHB89" s="12"/>
      <c r="WHC89" s="12"/>
      <c r="WHD89" s="12"/>
      <c r="WHE89" s="12"/>
      <c r="WHF89" s="12"/>
      <c r="WHG89" s="12"/>
      <c r="WHH89" s="12"/>
      <c r="WHI89" s="12"/>
      <c r="WHJ89" s="12"/>
      <c r="WHK89" s="12"/>
      <c r="WHL89" s="12"/>
      <c r="WHM89" s="12"/>
      <c r="WHN89" s="12"/>
      <c r="WHO89" s="12"/>
      <c r="WHP89" s="12"/>
      <c r="WHQ89" s="12"/>
      <c r="WHR89" s="12"/>
      <c r="WHS89" s="12"/>
      <c r="WHT89" s="12"/>
      <c r="WHU89" s="12"/>
      <c r="WHV89" s="12"/>
      <c r="WHW89" s="12"/>
      <c r="WHX89" s="12"/>
      <c r="WHY89" s="12"/>
      <c r="WHZ89" s="12"/>
      <c r="WIA89" s="12"/>
      <c r="WIB89" s="12"/>
      <c r="WIC89" s="12"/>
      <c r="WID89" s="12"/>
      <c r="WIE89" s="12"/>
      <c r="WIF89" s="12"/>
      <c r="WIG89" s="12"/>
      <c r="WIH89" s="12"/>
      <c r="WII89" s="12"/>
      <c r="WIJ89" s="12"/>
      <c r="WIK89" s="12"/>
      <c r="WIL89" s="12"/>
      <c r="WIM89" s="12"/>
      <c r="WIN89" s="12"/>
      <c r="WIO89" s="12"/>
      <c r="WIP89" s="12"/>
      <c r="WIQ89" s="12"/>
      <c r="WIR89" s="12"/>
      <c r="WIS89" s="12"/>
      <c r="WIT89" s="12"/>
      <c r="WIU89" s="12"/>
      <c r="WIV89" s="12"/>
      <c r="WIW89" s="12"/>
      <c r="WIX89" s="12"/>
      <c r="WIY89" s="12"/>
      <c r="WIZ89" s="12"/>
      <c r="WJA89" s="12"/>
      <c r="WJB89" s="12"/>
      <c r="WJC89" s="12"/>
      <c r="WJD89" s="12"/>
      <c r="WJE89" s="12"/>
      <c r="WJF89" s="12"/>
      <c r="WJG89" s="12"/>
      <c r="WJH89" s="12"/>
      <c r="WJI89" s="12"/>
      <c r="WJJ89" s="12"/>
      <c r="WJK89" s="12"/>
      <c r="WJL89" s="12"/>
      <c r="WJM89" s="12"/>
      <c r="WJN89" s="12"/>
      <c r="WJO89" s="12"/>
      <c r="WJP89" s="12"/>
      <c r="WJQ89" s="12"/>
      <c r="WJR89" s="12"/>
      <c r="WJS89" s="12"/>
      <c r="WJT89" s="12"/>
      <c r="WJU89" s="12"/>
      <c r="WJV89" s="12"/>
      <c r="WJW89" s="12"/>
      <c r="WJX89" s="12"/>
      <c r="WJY89" s="12"/>
      <c r="WJZ89" s="12"/>
      <c r="WKA89" s="12"/>
      <c r="WKB89" s="12"/>
      <c r="WKC89" s="12"/>
      <c r="WKD89" s="12"/>
      <c r="WKE89" s="12"/>
      <c r="WKF89" s="12"/>
      <c r="WKG89" s="12"/>
      <c r="WKH89" s="12"/>
      <c r="WKI89" s="12"/>
      <c r="WKJ89" s="12"/>
      <c r="WKK89" s="12"/>
      <c r="WKL89" s="12"/>
      <c r="WKM89" s="12"/>
      <c r="WKN89" s="12"/>
      <c r="WKO89" s="12"/>
      <c r="WKP89" s="12"/>
      <c r="WKQ89" s="12"/>
      <c r="WKR89" s="12"/>
      <c r="WKS89" s="12"/>
      <c r="WKT89" s="12"/>
      <c r="WKU89" s="12"/>
      <c r="WKV89" s="12"/>
      <c r="WKW89" s="12"/>
      <c r="WKX89" s="12"/>
      <c r="WKY89" s="12"/>
      <c r="WKZ89" s="12"/>
      <c r="WLA89" s="12"/>
      <c r="WLB89" s="12"/>
      <c r="WLC89" s="12"/>
      <c r="WLD89" s="12"/>
      <c r="WLE89" s="12"/>
      <c r="WLF89" s="12"/>
      <c r="WLG89" s="12"/>
      <c r="WLH89" s="12"/>
      <c r="WLI89" s="12"/>
      <c r="WLJ89" s="12"/>
      <c r="WLK89" s="12"/>
      <c r="WLL89" s="12"/>
      <c r="WLM89" s="12"/>
      <c r="WLN89" s="12"/>
      <c r="WLO89" s="12"/>
      <c r="WLP89" s="12"/>
      <c r="WLQ89" s="12"/>
      <c r="WLR89" s="12"/>
      <c r="WLS89" s="12"/>
      <c r="WLT89" s="12"/>
      <c r="WLU89" s="12"/>
      <c r="WLV89" s="12"/>
      <c r="WLW89" s="12"/>
      <c r="WLX89" s="12"/>
      <c r="WLY89" s="12"/>
      <c r="WLZ89" s="12"/>
      <c r="WMA89" s="12"/>
      <c r="WMB89" s="12"/>
      <c r="WMC89" s="12"/>
      <c r="WMD89" s="12"/>
      <c r="WME89" s="12"/>
      <c r="WMF89" s="12"/>
      <c r="WMG89" s="12"/>
      <c r="WMH89" s="12"/>
      <c r="WMI89" s="12"/>
      <c r="WMJ89" s="12"/>
      <c r="WMK89" s="12"/>
      <c r="WML89" s="12"/>
      <c r="WMM89" s="12"/>
      <c r="WMN89" s="12"/>
      <c r="WMO89" s="12"/>
      <c r="WMP89" s="12"/>
      <c r="WMQ89" s="12"/>
      <c r="WMR89" s="12"/>
      <c r="WMS89" s="12"/>
      <c r="WMT89" s="12"/>
      <c r="WMU89" s="12"/>
      <c r="WMV89" s="12"/>
      <c r="WMW89" s="12"/>
      <c r="WMX89" s="12"/>
      <c r="WMY89" s="12"/>
      <c r="WMZ89" s="12"/>
      <c r="WNA89" s="12"/>
      <c r="WNB89" s="12"/>
      <c r="WNC89" s="12"/>
      <c r="WND89" s="12"/>
      <c r="WNE89" s="12"/>
      <c r="WNF89" s="12"/>
      <c r="WNG89" s="12"/>
      <c r="WNH89" s="12"/>
      <c r="WNI89" s="12"/>
      <c r="WNJ89" s="12"/>
      <c r="WNK89" s="12"/>
      <c r="WNL89" s="12"/>
      <c r="WNM89" s="12"/>
      <c r="WNN89" s="12"/>
      <c r="WNO89" s="12"/>
      <c r="WNP89" s="12"/>
      <c r="WNQ89" s="12"/>
      <c r="WNR89" s="12"/>
      <c r="WNS89" s="12"/>
      <c r="WNT89" s="12"/>
      <c r="WNU89" s="12"/>
      <c r="WNV89" s="12"/>
      <c r="WNW89" s="12"/>
      <c r="WNX89" s="12"/>
      <c r="WNY89" s="12"/>
      <c r="WNZ89" s="12"/>
      <c r="WOA89" s="12"/>
      <c r="WOB89" s="12"/>
      <c r="WOC89" s="12"/>
      <c r="WOD89" s="12"/>
      <c r="WOE89" s="12"/>
      <c r="WOF89" s="12"/>
      <c r="WOG89" s="12"/>
      <c r="WOH89" s="12"/>
      <c r="WOI89" s="12"/>
      <c r="WOJ89" s="12"/>
      <c r="WOK89" s="12"/>
      <c r="WOL89" s="12"/>
      <c r="WOM89" s="12"/>
      <c r="WON89" s="12"/>
      <c r="WOO89" s="12"/>
      <c r="WOP89" s="12"/>
      <c r="WOQ89" s="12"/>
      <c r="WOR89" s="12"/>
      <c r="WOS89" s="12"/>
      <c r="WOT89" s="12"/>
      <c r="WOU89" s="12"/>
      <c r="WOV89" s="12"/>
      <c r="WOW89" s="12"/>
      <c r="WOX89" s="12"/>
      <c r="WOY89" s="12"/>
      <c r="WOZ89" s="12"/>
      <c r="WPA89" s="12"/>
      <c r="WPB89" s="12"/>
      <c r="WPC89" s="12"/>
      <c r="WPD89" s="12"/>
      <c r="WPE89" s="12"/>
      <c r="WPF89" s="12"/>
      <c r="WPG89" s="12"/>
      <c r="WPH89" s="12"/>
      <c r="WPI89" s="12"/>
      <c r="WPJ89" s="12"/>
      <c r="WPK89" s="12"/>
      <c r="WPL89" s="12"/>
      <c r="WPM89" s="12"/>
      <c r="WPN89" s="12"/>
      <c r="WPO89" s="12"/>
      <c r="WPP89" s="12"/>
      <c r="WPQ89" s="12"/>
      <c r="WPR89" s="12"/>
      <c r="WPS89" s="12"/>
      <c r="WPT89" s="12"/>
      <c r="WPU89" s="12"/>
      <c r="WPV89" s="12"/>
      <c r="WPW89" s="12"/>
      <c r="WPX89" s="12"/>
      <c r="WPY89" s="12"/>
      <c r="WPZ89" s="12"/>
      <c r="WQA89" s="12"/>
      <c r="WQB89" s="12"/>
      <c r="WQC89" s="12"/>
      <c r="WQD89" s="12"/>
      <c r="WQE89" s="12"/>
      <c r="WQF89" s="12"/>
      <c r="WQG89" s="12"/>
      <c r="WQH89" s="12"/>
      <c r="WQI89" s="12"/>
      <c r="WQJ89" s="12"/>
      <c r="WQK89" s="12"/>
      <c r="WQL89" s="12"/>
      <c r="WQM89" s="12"/>
      <c r="WQN89" s="12"/>
      <c r="WQO89" s="12"/>
      <c r="WQP89" s="12"/>
      <c r="WQQ89" s="12"/>
      <c r="WQR89" s="12"/>
      <c r="WQS89" s="12"/>
      <c r="WQT89" s="12"/>
      <c r="WQU89" s="12"/>
      <c r="WQV89" s="12"/>
      <c r="WQW89" s="12"/>
      <c r="WQX89" s="12"/>
      <c r="WQY89" s="12"/>
      <c r="WQZ89" s="12"/>
      <c r="WRA89" s="12"/>
      <c r="WRB89" s="12"/>
      <c r="WRC89" s="12"/>
      <c r="WRD89" s="12"/>
      <c r="WRE89" s="12"/>
      <c r="WRF89" s="12"/>
      <c r="WRG89" s="12"/>
      <c r="WRH89" s="12"/>
      <c r="WRI89" s="12"/>
      <c r="WRJ89" s="12"/>
      <c r="WRK89" s="12"/>
      <c r="WRL89" s="12"/>
      <c r="WRM89" s="12"/>
      <c r="WRN89" s="12"/>
      <c r="WRO89" s="12"/>
      <c r="WRP89" s="12"/>
      <c r="WRQ89" s="12"/>
      <c r="WRR89" s="12"/>
      <c r="WRS89" s="12"/>
      <c r="WRT89" s="12"/>
      <c r="WRU89" s="12"/>
      <c r="WRV89" s="12"/>
      <c r="WRW89" s="12"/>
      <c r="WRX89" s="12"/>
      <c r="WRY89" s="12"/>
      <c r="WRZ89" s="12"/>
      <c r="WSA89" s="12"/>
      <c r="WSB89" s="12"/>
      <c r="WSC89" s="12"/>
      <c r="WSD89" s="12"/>
      <c r="WSE89" s="12"/>
      <c r="WSF89" s="12"/>
      <c r="WSG89" s="12"/>
      <c r="WSH89" s="12"/>
      <c r="WSI89" s="12"/>
      <c r="WSJ89" s="12"/>
      <c r="WSK89" s="12"/>
      <c r="WSL89" s="12"/>
      <c r="WSM89" s="12"/>
      <c r="WSN89" s="12"/>
      <c r="WSO89" s="12"/>
      <c r="WSP89" s="12"/>
      <c r="WSQ89" s="12"/>
      <c r="WSR89" s="12"/>
      <c r="WSS89" s="12"/>
      <c r="WST89" s="12"/>
      <c r="WSU89" s="12"/>
      <c r="WSV89" s="12"/>
      <c r="WSW89" s="12"/>
      <c r="WSX89" s="12"/>
      <c r="WSY89" s="12"/>
      <c r="WSZ89" s="12"/>
      <c r="WTA89" s="12"/>
      <c r="WTB89" s="12"/>
      <c r="WTC89" s="12"/>
      <c r="WTD89" s="12"/>
      <c r="WTE89" s="12"/>
      <c r="WTF89" s="12"/>
      <c r="WTG89" s="12"/>
      <c r="WTH89" s="12"/>
      <c r="WTI89" s="12"/>
      <c r="WTJ89" s="12"/>
      <c r="WTK89" s="12"/>
      <c r="WTL89" s="12"/>
      <c r="WTM89" s="12"/>
      <c r="WTN89" s="12"/>
      <c r="WTO89" s="12"/>
      <c r="WTP89" s="12"/>
      <c r="WTQ89" s="12"/>
      <c r="WTR89" s="12"/>
      <c r="WTS89" s="12"/>
      <c r="WTT89" s="12"/>
      <c r="WTU89" s="12"/>
      <c r="WTV89" s="12"/>
      <c r="WTW89" s="12"/>
      <c r="WTX89" s="12"/>
      <c r="WTY89" s="12"/>
      <c r="WTZ89" s="12"/>
      <c r="WUA89" s="12"/>
      <c r="WUB89" s="12"/>
      <c r="WUC89" s="12"/>
      <c r="WUD89" s="12"/>
      <c r="WUE89" s="12"/>
      <c r="WUF89" s="12"/>
      <c r="WUG89" s="12"/>
      <c r="WUH89" s="12"/>
      <c r="WUI89" s="12"/>
      <c r="WUJ89" s="12"/>
      <c r="WUK89" s="12"/>
      <c r="WUL89" s="12"/>
      <c r="WUM89" s="12"/>
      <c r="WUN89" s="12"/>
      <c r="WUO89" s="12"/>
      <c r="WUP89" s="12"/>
      <c r="WUQ89" s="12"/>
      <c r="WUR89" s="12"/>
      <c r="WUS89" s="12"/>
      <c r="WUT89" s="12"/>
      <c r="WUU89" s="12"/>
      <c r="WUV89" s="12"/>
      <c r="WUW89" s="12"/>
      <c r="WUX89" s="12"/>
      <c r="WUY89" s="12"/>
      <c r="WUZ89" s="12"/>
      <c r="WVA89" s="12"/>
      <c r="WVB89" s="12"/>
      <c r="WVC89" s="12"/>
      <c r="WVD89" s="12"/>
      <c r="WVE89" s="12"/>
      <c r="WVF89" s="12"/>
      <c r="WVG89" s="12"/>
      <c r="WVH89" s="12"/>
      <c r="WVI89" s="12"/>
      <c r="WVJ89" s="12"/>
      <c r="WVK89" s="12"/>
      <c r="WVL89" s="12"/>
      <c r="WVM89" s="12"/>
      <c r="WVN89" s="12"/>
      <c r="WVO89" s="12"/>
      <c r="WVP89" s="12"/>
      <c r="WVQ89" s="12"/>
      <c r="WVR89" s="12"/>
      <c r="WVS89" s="12"/>
      <c r="WVT89" s="12"/>
      <c r="WVU89" s="12"/>
      <c r="WVV89" s="12"/>
      <c r="WVW89" s="12"/>
      <c r="WVX89" s="12"/>
      <c r="WVY89" s="12"/>
      <c r="WVZ89" s="12"/>
      <c r="WWA89" s="12"/>
      <c r="WWB89" s="12"/>
      <c r="WWC89" s="12"/>
      <c r="WWD89" s="12"/>
      <c r="WWE89" s="12"/>
      <c r="WWF89" s="12"/>
      <c r="WWG89" s="12"/>
      <c r="WWH89" s="12"/>
      <c r="WWI89" s="12"/>
      <c r="WWJ89" s="12"/>
      <c r="WWK89" s="12"/>
      <c r="WWL89" s="12"/>
      <c r="WWM89" s="12"/>
      <c r="WWN89" s="12"/>
      <c r="WWO89" s="12"/>
      <c r="WWP89" s="12"/>
      <c r="WWQ89" s="12"/>
      <c r="WWR89" s="12"/>
      <c r="WWS89" s="12"/>
      <c r="WWT89" s="12"/>
      <c r="WWU89" s="12"/>
      <c r="WWV89" s="12"/>
      <c r="WWW89" s="12"/>
      <c r="WWX89" s="12"/>
      <c r="WWY89" s="12"/>
      <c r="WWZ89" s="12"/>
      <c r="WXA89" s="12"/>
      <c r="WXB89" s="12"/>
      <c r="WXC89" s="12"/>
      <c r="WXD89" s="12"/>
      <c r="WXE89" s="12"/>
      <c r="WXF89" s="12"/>
      <c r="WXG89" s="12"/>
      <c r="WXH89" s="12"/>
      <c r="WXI89" s="12"/>
      <c r="WXJ89" s="12"/>
      <c r="WXK89" s="12"/>
      <c r="WXL89" s="12"/>
      <c r="WXM89" s="12"/>
      <c r="WXN89" s="12"/>
      <c r="WXO89" s="12"/>
      <c r="WXP89" s="12"/>
      <c r="WXQ89" s="12"/>
      <c r="WXR89" s="12"/>
      <c r="WXS89" s="12"/>
      <c r="WXT89" s="12"/>
      <c r="WXU89" s="12"/>
      <c r="WXV89" s="12"/>
      <c r="WXW89" s="12"/>
      <c r="WXX89" s="12"/>
      <c r="WXY89" s="12"/>
      <c r="WXZ89" s="12"/>
      <c r="WYA89" s="12"/>
      <c r="WYB89" s="12"/>
      <c r="WYC89" s="12"/>
      <c r="WYD89" s="12"/>
      <c r="WYE89" s="12"/>
      <c r="WYF89" s="12"/>
      <c r="WYG89" s="12"/>
      <c r="WYH89" s="12"/>
      <c r="WYI89" s="12"/>
      <c r="WYJ89" s="12"/>
      <c r="WYK89" s="12"/>
      <c r="WYL89" s="12"/>
      <c r="WYM89" s="12"/>
      <c r="WYN89" s="12"/>
      <c r="WYO89" s="12"/>
      <c r="WYP89" s="12"/>
      <c r="WYQ89" s="12"/>
      <c r="WYR89" s="12"/>
      <c r="WYS89" s="12"/>
      <c r="WYT89" s="12"/>
      <c r="WYU89" s="12"/>
      <c r="WYV89" s="12"/>
      <c r="WYW89" s="12"/>
      <c r="WYX89" s="12"/>
      <c r="WYY89" s="12"/>
      <c r="WYZ89" s="12"/>
      <c r="WZA89" s="12"/>
      <c r="WZB89" s="12"/>
      <c r="WZC89" s="12"/>
      <c r="WZD89" s="12"/>
      <c r="WZE89" s="12"/>
      <c r="WZF89" s="12"/>
      <c r="WZG89" s="12"/>
      <c r="WZH89" s="12"/>
      <c r="WZI89" s="12"/>
      <c r="WZJ89" s="12"/>
      <c r="WZK89" s="12"/>
      <c r="WZL89" s="12"/>
      <c r="WZM89" s="12"/>
      <c r="WZN89" s="12"/>
      <c r="WZO89" s="12"/>
      <c r="WZP89" s="12"/>
      <c r="WZQ89" s="12"/>
      <c r="WZR89" s="12"/>
      <c r="WZS89" s="12"/>
      <c r="WZT89" s="12"/>
      <c r="WZU89" s="12"/>
      <c r="WZV89" s="12"/>
      <c r="WZW89" s="12"/>
      <c r="WZX89" s="12"/>
      <c r="WZY89" s="12"/>
      <c r="WZZ89" s="12"/>
      <c r="XAA89" s="12"/>
      <c r="XAB89" s="12"/>
      <c r="XAC89" s="12"/>
      <c r="XAD89" s="12"/>
      <c r="XAE89" s="12"/>
      <c r="XAF89" s="12"/>
      <c r="XAG89" s="12"/>
      <c r="XAH89" s="12"/>
      <c r="XAI89" s="12"/>
      <c r="XAJ89" s="12"/>
      <c r="XAK89" s="12"/>
      <c r="XAL89" s="12"/>
      <c r="XAM89" s="12"/>
      <c r="XAN89" s="12"/>
      <c r="XAO89" s="12"/>
      <c r="XAP89" s="12"/>
      <c r="XAQ89" s="12"/>
      <c r="XAR89" s="12"/>
      <c r="XAS89" s="12"/>
      <c r="XAT89" s="12"/>
      <c r="XAU89" s="12"/>
      <c r="XAV89" s="12"/>
      <c r="XAW89" s="12"/>
      <c r="XAX89" s="12"/>
      <c r="XAY89" s="12"/>
      <c r="XAZ89" s="12"/>
      <c r="XBA89" s="12"/>
      <c r="XBB89" s="12"/>
      <c r="XBC89" s="12"/>
      <c r="XBD89" s="12"/>
      <c r="XBE89" s="12"/>
      <c r="XBF89" s="12"/>
      <c r="XBG89" s="12"/>
      <c r="XBH89" s="12"/>
      <c r="XBI89" s="12"/>
      <c r="XBJ89" s="12"/>
      <c r="XBK89" s="12"/>
      <c r="XBL89" s="12"/>
      <c r="XBM89" s="12"/>
      <c r="XBN89" s="12"/>
      <c r="XBO89" s="12"/>
      <c r="XBP89" s="12"/>
      <c r="XBQ89" s="12"/>
      <c r="XBR89" s="12"/>
      <c r="XBS89" s="12"/>
      <c r="XBT89" s="12"/>
      <c r="XBU89" s="12"/>
      <c r="XBV89" s="12"/>
      <c r="XBW89" s="12"/>
      <c r="XBX89" s="12"/>
      <c r="XBY89" s="12"/>
      <c r="XBZ89" s="12"/>
      <c r="XCA89" s="12"/>
      <c r="XCB89" s="12"/>
      <c r="XCC89" s="12"/>
      <c r="XCD89" s="12"/>
      <c r="XCE89" s="12"/>
      <c r="XCF89" s="12"/>
      <c r="XCG89" s="12"/>
      <c r="XCH89" s="12"/>
      <c r="XCI89" s="12"/>
      <c r="XCJ89" s="12"/>
      <c r="XCK89" s="12"/>
      <c r="XCL89" s="12"/>
      <c r="XCM89" s="12"/>
      <c r="XCN89" s="12"/>
      <c r="XCO89" s="12"/>
      <c r="XCP89" s="12"/>
      <c r="XCQ89" s="12"/>
      <c r="XCR89" s="12"/>
      <c r="XCS89" s="12"/>
      <c r="XCT89" s="12"/>
      <c r="XCU89" s="12"/>
      <c r="XCV89" s="12"/>
      <c r="XCW89" s="12"/>
      <c r="XCX89" s="12"/>
      <c r="XCY89" s="12"/>
      <c r="XCZ89" s="12"/>
      <c r="XDA89" s="12"/>
      <c r="XDB89" s="12"/>
      <c r="XDC89" s="12"/>
      <c r="XDD89" s="12"/>
      <c r="XDE89" s="12"/>
      <c r="XDF89" s="12"/>
      <c r="XDG89" s="12"/>
      <c r="XDH89" s="12"/>
      <c r="XDI89" s="12"/>
      <c r="XDJ89" s="12"/>
      <c r="XDK89" s="12"/>
      <c r="XDL89" s="12"/>
      <c r="XDM89" s="12"/>
      <c r="XDN89" s="12"/>
      <c r="XDO89" s="12"/>
      <c r="XDP89" s="12"/>
      <c r="XDQ89" s="12"/>
      <c r="XDR89" s="12"/>
      <c r="XDS89" s="12"/>
      <c r="XDT89" s="12"/>
      <c r="XDU89" s="12"/>
      <c r="XDV89" s="12"/>
      <c r="XDW89" s="12"/>
      <c r="XDX89" s="12"/>
      <c r="XDY89" s="12"/>
      <c r="XDZ89" s="12"/>
      <c r="XEA89" s="12"/>
      <c r="XEB89" s="12"/>
      <c r="XEC89" s="12"/>
      <c r="XED89" s="12"/>
      <c r="XEE89" s="12"/>
      <c r="XEF89" s="12"/>
      <c r="XEG89" s="12"/>
      <c r="XEH89" s="12"/>
      <c r="XEI89" s="12"/>
      <c r="XEJ89" s="12"/>
      <c r="XEK89" s="12"/>
      <c r="XEL89" s="12"/>
      <c r="XEM89" s="12"/>
      <c r="XEN89" s="12"/>
      <c r="XEO89" s="12"/>
      <c r="XEP89" s="12"/>
      <c r="XEQ89" s="12"/>
      <c r="XER89" s="12"/>
      <c r="XES89" s="12"/>
      <c r="XET89" s="12"/>
      <c r="XEU89" s="12"/>
      <c r="XEV89" s="12"/>
      <c r="XEW89" s="12"/>
      <c r="XEX89" s="12"/>
      <c r="XEY89" s="12"/>
      <c r="XEZ89" s="12"/>
      <c r="XFA89" s="12"/>
      <c r="XFB89" s="12"/>
      <c r="XFC89" s="12"/>
      <c r="XFD89" s="12"/>
    </row>
    <row r="90" spans="1:16384" s="12" customFormat="1" ht="12.75" customHeight="1" outlineLevel="1" x14ac:dyDescent="0.2">
      <c r="A90" s="6"/>
      <c r="B90" s="6"/>
      <c r="C90" s="7"/>
      <c r="D90" s="212"/>
      <c r="E90" s="269" t="s">
        <v>197</v>
      </c>
      <c r="F90" s="206">
        <v>-8.2695128106002525</v>
      </c>
      <c r="G90" s="269" t="s">
        <v>192</v>
      </c>
      <c r="H90" s="261" t="s">
        <v>193</v>
      </c>
      <c r="J90" s="7"/>
      <c r="K90" s="7"/>
      <c r="L90" s="7"/>
      <c r="M90" s="7"/>
      <c r="N90" s="7"/>
      <c r="O90" s="7"/>
      <c r="P90" s="7"/>
      <c r="Q90" s="7"/>
      <c r="R90" s="7"/>
      <c r="S90" s="7"/>
      <c r="T90" s="7"/>
      <c r="U90" s="7"/>
    </row>
    <row r="91" spans="1:16384" s="12" customFormat="1" ht="12.75" customHeight="1" outlineLevel="1" x14ac:dyDescent="0.2">
      <c r="A91" s="6"/>
      <c r="B91" s="6"/>
      <c r="C91" s="7"/>
      <c r="D91" s="212"/>
      <c r="E91" s="269" t="s">
        <v>198</v>
      </c>
      <c r="F91" s="206">
        <v>0</v>
      </c>
      <c r="G91" s="269" t="s">
        <v>192</v>
      </c>
      <c r="H91" s="261" t="s">
        <v>199</v>
      </c>
      <c r="J91" s="7"/>
      <c r="K91" s="7"/>
      <c r="L91" s="7"/>
      <c r="M91" s="7"/>
      <c r="N91" s="7"/>
      <c r="O91" s="7"/>
      <c r="P91" s="7"/>
      <c r="Q91" s="7"/>
      <c r="R91" s="7"/>
      <c r="S91" s="7"/>
      <c r="T91" s="7"/>
      <c r="U91" s="7"/>
    </row>
    <row r="92" spans="1:16384" s="12" customFormat="1" ht="12.75" customHeight="1" outlineLevel="1" x14ac:dyDescent="0.2">
      <c r="A92" s="6"/>
      <c r="B92" s="6"/>
      <c r="C92" s="7"/>
      <c r="D92" s="212"/>
      <c r="E92" s="269" t="s">
        <v>200</v>
      </c>
      <c r="F92" s="206">
        <v>-0.95906811643833323</v>
      </c>
      <c r="G92" s="269" t="s">
        <v>192</v>
      </c>
      <c r="H92" s="261" t="s">
        <v>201</v>
      </c>
      <c r="J92" s="7"/>
      <c r="K92" s="7"/>
      <c r="L92" s="7"/>
      <c r="M92" s="7"/>
      <c r="N92" s="7"/>
      <c r="O92" s="7"/>
      <c r="P92" s="7"/>
      <c r="Q92" s="7"/>
      <c r="R92" s="7"/>
      <c r="S92" s="7"/>
      <c r="T92" s="7"/>
      <c r="U92" s="7"/>
    </row>
    <row r="93" spans="1:16384" s="12" customFormat="1" ht="12.75" customHeight="1" outlineLevel="1" x14ac:dyDescent="0.2">
      <c r="A93" s="6"/>
      <c r="B93" s="6"/>
      <c r="C93" s="7"/>
      <c r="D93" s="212"/>
      <c r="E93" s="7"/>
      <c r="F93" s="1"/>
      <c r="J93" s="7"/>
      <c r="K93" s="7"/>
      <c r="L93" s="7"/>
      <c r="M93" s="7"/>
      <c r="N93" s="7"/>
      <c r="O93" s="7"/>
      <c r="P93" s="7"/>
      <c r="Q93" s="7"/>
      <c r="R93" s="7"/>
      <c r="S93" s="7"/>
      <c r="T93" s="7"/>
      <c r="U93" s="7"/>
    </row>
    <row r="94" spans="1:16384" s="12" customFormat="1" ht="12.75" customHeight="1" outlineLevel="1" x14ac:dyDescent="0.2">
      <c r="A94" s="6"/>
      <c r="B94" s="6"/>
      <c r="C94" s="7"/>
      <c r="D94" s="212"/>
      <c r="E94" s="310" t="s">
        <v>202</v>
      </c>
      <c r="F94" s="421">
        <v>0.5</v>
      </c>
      <c r="G94" s="310" t="s">
        <v>167</v>
      </c>
      <c r="J94" s="7"/>
      <c r="K94" s="7"/>
      <c r="L94" s="7"/>
      <c r="M94" s="7"/>
      <c r="N94" s="7"/>
      <c r="O94" s="7"/>
      <c r="P94" s="7"/>
      <c r="Q94" s="7"/>
      <c r="R94" s="7"/>
      <c r="S94" s="7"/>
      <c r="T94" s="7"/>
      <c r="U94" s="7"/>
    </row>
    <row r="95" spans="1:16384" s="12" customFormat="1" ht="12.75" customHeight="1" outlineLevel="1" x14ac:dyDescent="0.2">
      <c r="A95" s="6"/>
      <c r="B95" s="6"/>
      <c r="C95" s="7"/>
      <c r="D95" s="212"/>
      <c r="E95" s="7"/>
      <c r="F95" s="1"/>
      <c r="J95" s="7"/>
      <c r="K95" s="7"/>
      <c r="L95" s="7"/>
      <c r="M95" s="7"/>
      <c r="N95" s="7"/>
      <c r="O95" s="7"/>
      <c r="P95" s="7"/>
      <c r="Q95" s="7"/>
      <c r="R95" s="7"/>
      <c r="S95" s="7"/>
      <c r="T95" s="7"/>
      <c r="U95" s="7"/>
    </row>
    <row r="96" spans="1:16384" s="12" customFormat="1" ht="12.75" customHeight="1" outlineLevel="1" x14ac:dyDescent="0.2">
      <c r="A96" s="6"/>
      <c r="B96" s="6"/>
      <c r="C96" s="7"/>
      <c r="D96" s="212"/>
      <c r="E96" s="422" t="s">
        <v>203</v>
      </c>
      <c r="F96" s="421">
        <v>6.6111596497877831E-2</v>
      </c>
      <c r="G96" s="311" t="s">
        <v>167</v>
      </c>
      <c r="J96" s="7"/>
      <c r="K96" s="7"/>
      <c r="L96" s="7"/>
      <c r="M96" s="7"/>
      <c r="N96" s="7"/>
      <c r="O96" s="7"/>
      <c r="P96" s="7"/>
      <c r="Q96" s="7"/>
      <c r="R96" s="7"/>
      <c r="S96" s="7"/>
      <c r="T96" s="7"/>
      <c r="U96" s="7"/>
    </row>
    <row r="97" spans="1:21" s="12" customFormat="1" ht="12.75" customHeight="1" outlineLevel="1" x14ac:dyDescent="0.2">
      <c r="A97" s="6"/>
      <c r="B97" s="6"/>
      <c r="C97" s="7"/>
      <c r="D97" s="212"/>
      <c r="E97" s="422" t="s">
        <v>204</v>
      </c>
      <c r="F97" s="428">
        <v>0.93388840350212221</v>
      </c>
      <c r="G97" s="311" t="s">
        <v>167</v>
      </c>
      <c r="J97" s="7"/>
      <c r="K97" s="7"/>
      <c r="L97" s="7"/>
      <c r="M97" s="7"/>
      <c r="N97" s="7"/>
      <c r="O97" s="7"/>
      <c r="P97" s="7"/>
      <c r="Q97" s="7"/>
      <c r="R97" s="7"/>
      <c r="S97" s="7"/>
      <c r="T97" s="7"/>
      <c r="U97" s="7"/>
    </row>
    <row r="98" spans="1:21" s="12" customFormat="1" ht="12.75" customHeight="1" outlineLevel="1" x14ac:dyDescent="0.2">
      <c r="A98" s="6"/>
      <c r="B98" s="6"/>
      <c r="C98" s="7"/>
      <c r="D98" s="212"/>
      <c r="E98" s="7"/>
      <c r="F98" s="1"/>
      <c r="J98" s="7"/>
      <c r="K98" s="7"/>
      <c r="L98" s="7"/>
      <c r="M98" s="7"/>
      <c r="N98" s="7"/>
      <c r="O98" s="7"/>
      <c r="P98" s="7"/>
      <c r="Q98" s="7"/>
      <c r="R98" s="7"/>
      <c r="S98" s="7"/>
      <c r="T98" s="7"/>
      <c r="U98" s="7"/>
    </row>
    <row r="99" spans="1:21" s="12" customFormat="1" ht="12.75" customHeight="1" outlineLevel="1" x14ac:dyDescent="0.2">
      <c r="A99" s="6"/>
      <c r="B99" s="6"/>
      <c r="C99" s="7"/>
      <c r="D99" s="212"/>
      <c r="E99" s="437" t="s">
        <v>375</v>
      </c>
      <c r="F99" s="206">
        <v>0.75042018638351538</v>
      </c>
      <c r="G99" s="294" t="s">
        <v>192</v>
      </c>
      <c r="H99" s="438" t="s">
        <v>199</v>
      </c>
      <c r="J99" s="7"/>
      <c r="K99" s="7"/>
      <c r="L99" s="7"/>
      <c r="M99" s="7"/>
      <c r="N99" s="7"/>
      <c r="O99" s="7"/>
      <c r="P99" s="7"/>
      <c r="Q99" s="7"/>
      <c r="R99" s="7"/>
      <c r="S99" s="7"/>
      <c r="T99" s="7"/>
      <c r="U99" s="7"/>
    </row>
    <row r="100" spans="1:21" s="12" customFormat="1" ht="12.75" customHeight="1" outlineLevel="1" x14ac:dyDescent="0.2">
      <c r="A100" s="6"/>
      <c r="B100" s="6"/>
      <c r="C100" s="7"/>
      <c r="D100" s="212"/>
      <c r="E100" s="437" t="s">
        <v>376</v>
      </c>
      <c r="F100" s="206">
        <v>7.3214512341894213</v>
      </c>
      <c r="G100" s="294" t="s">
        <v>192</v>
      </c>
      <c r="H100" s="438" t="s">
        <v>199</v>
      </c>
      <c r="J100" s="7"/>
      <c r="K100" s="7"/>
      <c r="L100" s="7"/>
      <c r="M100" s="7"/>
      <c r="N100" s="7"/>
      <c r="O100" s="7"/>
      <c r="P100" s="7"/>
      <c r="Q100" s="7"/>
      <c r="R100" s="7"/>
      <c r="S100" s="7"/>
      <c r="T100" s="7"/>
      <c r="U100" s="7"/>
    </row>
    <row r="101" spans="1:21" s="12" customFormat="1" ht="12.75" customHeight="1" outlineLevel="1" x14ac:dyDescent="0.2">
      <c r="A101" s="6"/>
      <c r="B101" s="6"/>
      <c r="C101" s="7"/>
      <c r="D101" s="212"/>
      <c r="E101" s="7"/>
      <c r="F101" s="1"/>
      <c r="J101" s="7"/>
      <c r="K101" s="7"/>
      <c r="L101" s="7"/>
      <c r="M101" s="7"/>
      <c r="N101" s="7"/>
      <c r="O101" s="7"/>
      <c r="P101" s="7"/>
      <c r="Q101" s="7"/>
      <c r="R101" s="7"/>
      <c r="S101" s="7"/>
      <c r="T101" s="7"/>
      <c r="U101" s="7"/>
    </row>
    <row r="102" spans="1:21" ht="12.75" customHeight="1" outlineLevel="1" x14ac:dyDescent="0.2">
      <c r="A102" s="212"/>
      <c r="B102" s="424" t="s">
        <v>205</v>
      </c>
      <c r="C102" s="424"/>
      <c r="D102" s="423"/>
      <c r="E102" s="423"/>
      <c r="F102" s="50"/>
      <c r="G102" s="51"/>
      <c r="H102" s="51"/>
      <c r="I102" s="160"/>
      <c r="J102" s="160"/>
      <c r="K102" s="160"/>
      <c r="L102" s="160"/>
      <c r="M102" s="160"/>
      <c r="N102" s="160"/>
      <c r="O102" s="160"/>
      <c r="P102" s="214"/>
      <c r="Q102" s="214"/>
      <c r="R102" s="214"/>
      <c r="S102" s="214"/>
      <c r="T102" s="214"/>
      <c r="U102" s="214"/>
    </row>
    <row r="103" spans="1:21" s="12" customFormat="1" ht="12.75" customHeight="1" outlineLevel="1" x14ac:dyDescent="0.2">
      <c r="A103" s="6"/>
      <c r="B103" s="6"/>
      <c r="C103" s="7"/>
      <c r="D103" s="212"/>
      <c r="E103" s="7"/>
      <c r="F103" s="1"/>
      <c r="J103" s="7"/>
      <c r="K103" s="7"/>
      <c r="L103" s="7"/>
      <c r="M103" s="7"/>
      <c r="N103" s="7"/>
      <c r="O103" s="7"/>
      <c r="P103" s="7"/>
      <c r="Q103" s="7"/>
      <c r="R103" s="7"/>
      <c r="S103" s="7"/>
      <c r="T103" s="7"/>
      <c r="U103" s="7"/>
    </row>
    <row r="104" spans="1:21" s="12" customFormat="1" ht="12.75" customHeight="1" outlineLevel="1" x14ac:dyDescent="0.2">
      <c r="A104" s="6"/>
      <c r="B104" s="6"/>
      <c r="C104" s="7"/>
      <c r="D104" s="212"/>
      <c r="E104" s="269" t="s">
        <v>206</v>
      </c>
      <c r="F104" s="206">
        <v>4275.4441254251597</v>
      </c>
      <c r="G104" s="269" t="s">
        <v>192</v>
      </c>
      <c r="H104" s="261" t="s">
        <v>193</v>
      </c>
      <c r="J104" s="7"/>
      <c r="K104" s="7"/>
      <c r="L104" s="7"/>
      <c r="M104" s="7"/>
      <c r="N104" s="7"/>
      <c r="O104" s="7"/>
      <c r="P104" s="7"/>
      <c r="Q104" s="7"/>
      <c r="R104" s="7"/>
      <c r="S104" s="7"/>
      <c r="T104" s="7"/>
      <c r="U104" s="7"/>
    </row>
    <row r="105" spans="1:21" s="12" customFormat="1" ht="12.75" customHeight="1" outlineLevel="1" x14ac:dyDescent="0.2">
      <c r="A105" s="6"/>
      <c r="B105" s="6"/>
      <c r="C105" s="7"/>
      <c r="D105" s="212"/>
      <c r="E105" s="269" t="s">
        <v>207</v>
      </c>
      <c r="F105" s="206">
        <v>-2.1581027567334434</v>
      </c>
      <c r="G105" s="269" t="s">
        <v>192</v>
      </c>
      <c r="H105" s="261" t="s">
        <v>193</v>
      </c>
      <c r="J105" s="7"/>
      <c r="K105" s="7"/>
      <c r="L105" s="7"/>
      <c r="M105" s="7"/>
      <c r="N105" s="7"/>
      <c r="O105" s="7"/>
      <c r="P105" s="7"/>
      <c r="Q105" s="7"/>
      <c r="R105" s="7"/>
      <c r="S105" s="7"/>
      <c r="T105" s="7"/>
      <c r="U105" s="7"/>
    </row>
    <row r="106" spans="1:21" s="12" customFormat="1" ht="12.75" customHeight="1" outlineLevel="1" x14ac:dyDescent="0.2">
      <c r="A106" s="6"/>
      <c r="B106" s="6"/>
      <c r="C106" s="7"/>
      <c r="D106" s="212"/>
      <c r="E106" s="480" t="s">
        <v>368</v>
      </c>
      <c r="F106" s="206">
        <v>-64.969383551380091</v>
      </c>
      <c r="G106" s="269" t="s">
        <v>192</v>
      </c>
      <c r="H106" s="261" t="s">
        <v>193</v>
      </c>
      <c r="J106" s="7"/>
      <c r="K106" s="7"/>
      <c r="L106" s="7"/>
      <c r="M106" s="7"/>
      <c r="N106" s="7"/>
      <c r="O106" s="7"/>
      <c r="P106" s="7"/>
      <c r="Q106" s="7"/>
      <c r="R106" s="7"/>
      <c r="S106" s="7"/>
      <c r="T106" s="7"/>
      <c r="U106" s="7"/>
    </row>
    <row r="107" spans="1:21" s="12" customFormat="1" ht="12.75" customHeight="1" outlineLevel="1" x14ac:dyDescent="0.2">
      <c r="A107" s="6"/>
      <c r="B107" s="6"/>
      <c r="C107" s="7"/>
      <c r="D107" s="212"/>
      <c r="E107" s="269" t="s">
        <v>208</v>
      </c>
      <c r="F107" s="206">
        <v>0</v>
      </c>
      <c r="G107" s="269" t="s">
        <v>192</v>
      </c>
      <c r="H107" s="261" t="s">
        <v>193</v>
      </c>
      <c r="J107" s="7"/>
      <c r="K107" s="7"/>
      <c r="L107" s="7"/>
      <c r="M107" s="7"/>
      <c r="N107" s="7"/>
      <c r="O107" s="7"/>
      <c r="P107" s="7"/>
      <c r="Q107" s="7"/>
      <c r="R107" s="7"/>
      <c r="S107" s="7"/>
      <c r="T107" s="7"/>
      <c r="U107" s="7"/>
    </row>
    <row r="108" spans="1:21" s="12" customFormat="1" ht="12.75" customHeight="1" outlineLevel="1" x14ac:dyDescent="0.2">
      <c r="A108" s="6"/>
      <c r="B108" s="6"/>
      <c r="C108" s="7"/>
      <c r="D108" s="212"/>
      <c r="E108" s="269" t="s">
        <v>209</v>
      </c>
      <c r="F108" s="206">
        <v>-133.57353653344134</v>
      </c>
      <c r="G108" s="269" t="s">
        <v>192</v>
      </c>
      <c r="H108" s="261" t="s">
        <v>193</v>
      </c>
      <c r="J108" s="7"/>
      <c r="K108" s="7"/>
      <c r="L108" s="7"/>
      <c r="M108" s="7"/>
      <c r="N108" s="7"/>
      <c r="O108" s="7"/>
      <c r="P108" s="7"/>
      <c r="Q108" s="7"/>
      <c r="R108" s="7"/>
      <c r="S108" s="7"/>
      <c r="T108" s="7"/>
      <c r="U108" s="7"/>
    </row>
    <row r="109" spans="1:21" s="12" customFormat="1" ht="12.75" customHeight="1" outlineLevel="1" x14ac:dyDescent="0.2">
      <c r="A109" s="6"/>
      <c r="B109" s="6"/>
      <c r="C109" s="7"/>
      <c r="D109" s="212"/>
      <c r="E109" s="269" t="s">
        <v>210</v>
      </c>
      <c r="F109" s="206">
        <v>0</v>
      </c>
      <c r="G109" s="269" t="s">
        <v>192</v>
      </c>
      <c r="H109" s="261" t="s">
        <v>199</v>
      </c>
      <c r="J109" s="7"/>
      <c r="K109" s="7"/>
      <c r="L109" s="7"/>
      <c r="M109" s="7"/>
      <c r="N109" s="7"/>
      <c r="O109" s="7"/>
      <c r="P109" s="7"/>
      <c r="Q109" s="7"/>
      <c r="R109" s="7"/>
      <c r="S109" s="7"/>
      <c r="T109" s="7"/>
      <c r="U109" s="7"/>
    </row>
    <row r="110" spans="1:21" s="12" customFormat="1" ht="12.75" customHeight="1" outlineLevel="1" x14ac:dyDescent="0.2">
      <c r="A110" s="6"/>
      <c r="B110" s="6"/>
      <c r="C110" s="7"/>
      <c r="D110" s="212"/>
      <c r="E110" s="269" t="s">
        <v>211</v>
      </c>
      <c r="F110" s="206">
        <v>-4.5770993235255171</v>
      </c>
      <c r="G110" s="269" t="s">
        <v>192</v>
      </c>
      <c r="H110" s="261" t="s">
        <v>201</v>
      </c>
      <c r="J110" s="7"/>
      <c r="K110" s="7"/>
      <c r="L110" s="7"/>
      <c r="M110" s="7"/>
      <c r="N110" s="7"/>
      <c r="O110" s="7"/>
      <c r="P110" s="7"/>
      <c r="Q110" s="7"/>
      <c r="R110" s="7"/>
      <c r="S110" s="7"/>
      <c r="T110" s="7"/>
      <c r="U110" s="7"/>
    </row>
    <row r="111" spans="1:21" s="12" customFormat="1" ht="12.75" customHeight="1" outlineLevel="1" x14ac:dyDescent="0.2">
      <c r="A111" s="6"/>
      <c r="B111" s="6"/>
      <c r="C111" s="7"/>
      <c r="D111" s="212"/>
      <c r="E111" s="7"/>
      <c r="F111" s="1"/>
      <c r="J111" s="7"/>
      <c r="K111" s="7"/>
      <c r="L111" s="7"/>
      <c r="M111" s="7"/>
      <c r="N111" s="7"/>
      <c r="O111" s="7"/>
      <c r="P111" s="7"/>
      <c r="Q111" s="7"/>
      <c r="R111" s="7"/>
      <c r="S111" s="7"/>
      <c r="T111" s="7"/>
      <c r="U111" s="7"/>
    </row>
    <row r="112" spans="1:21" s="12" customFormat="1" ht="12.75" customHeight="1" outlineLevel="1" x14ac:dyDescent="0.2">
      <c r="A112" s="6"/>
      <c r="B112" s="6"/>
      <c r="C112" s="7"/>
      <c r="D112" s="212"/>
      <c r="E112" s="310" t="s">
        <v>212</v>
      </c>
      <c r="F112" s="421">
        <v>0.5</v>
      </c>
      <c r="G112" s="310" t="s">
        <v>167</v>
      </c>
      <c r="J112" s="7"/>
      <c r="K112" s="7"/>
      <c r="L112" s="7"/>
      <c r="M112" s="7"/>
      <c r="N112" s="7"/>
      <c r="O112" s="7"/>
      <c r="P112" s="7"/>
      <c r="Q112" s="7"/>
      <c r="R112" s="7"/>
      <c r="S112" s="7"/>
      <c r="T112" s="7"/>
      <c r="U112" s="7"/>
    </row>
    <row r="113" spans="1:16384" s="12" customFormat="1" ht="12.75" customHeight="1" outlineLevel="1" x14ac:dyDescent="0.2">
      <c r="A113" s="6"/>
      <c r="B113" s="6"/>
      <c r="C113" s="7"/>
      <c r="D113" s="212"/>
      <c r="E113" s="7"/>
      <c r="F113" s="1"/>
      <c r="J113" s="7"/>
      <c r="K113" s="7"/>
      <c r="L113" s="7"/>
      <c r="M113" s="7"/>
      <c r="N113" s="7"/>
      <c r="O113" s="7"/>
      <c r="P113" s="7"/>
      <c r="Q113" s="7"/>
      <c r="R113" s="7"/>
      <c r="S113" s="7"/>
      <c r="T113" s="7"/>
      <c r="U113" s="7"/>
    </row>
    <row r="114" spans="1:16384" s="12" customFormat="1" ht="12.75" customHeight="1" outlineLevel="1" x14ac:dyDescent="0.2">
      <c r="A114" s="6"/>
      <c r="B114" s="6"/>
      <c r="C114" s="7"/>
      <c r="D114" s="212"/>
      <c r="E114" s="399" t="s">
        <v>213</v>
      </c>
      <c r="F114" s="206">
        <v>312.64077700561512</v>
      </c>
      <c r="G114" s="269" t="s">
        <v>192</v>
      </c>
      <c r="H114" s="261" t="s">
        <v>199</v>
      </c>
      <c r="J114" s="7"/>
      <c r="K114" s="7"/>
      <c r="L114" s="7"/>
      <c r="M114" s="7"/>
      <c r="N114" s="7"/>
      <c r="O114" s="7"/>
      <c r="P114" s="7"/>
      <c r="Q114" s="7"/>
      <c r="R114" s="7"/>
      <c r="S114" s="7"/>
      <c r="T114" s="7"/>
      <c r="U114" s="7"/>
    </row>
    <row r="115" spans="1:16384" s="12" customFormat="1" ht="12.75" customHeight="1" outlineLevel="1" x14ac:dyDescent="0.2">
      <c r="A115" s="6"/>
      <c r="B115" s="6"/>
      <c r="C115" s="7"/>
      <c r="D115" s="212"/>
      <c r="E115" s="212"/>
      <c r="F115" s="7"/>
      <c r="G115" s="1"/>
      <c r="J115" s="7"/>
      <c r="K115" s="7"/>
      <c r="L115" s="7"/>
      <c r="M115" s="7"/>
      <c r="N115" s="7"/>
      <c r="O115" s="7"/>
      <c r="P115" s="7"/>
      <c r="Q115" s="7"/>
      <c r="R115" s="7"/>
      <c r="S115" s="7"/>
      <c r="T115" s="7"/>
      <c r="U115" s="7"/>
    </row>
    <row r="116" spans="1:16384" s="12" customFormat="1" ht="12.75" customHeight="1" outlineLevel="1" x14ac:dyDescent="0.2">
      <c r="A116" s="6"/>
      <c r="B116" s="6"/>
      <c r="C116" s="7"/>
      <c r="D116" s="212"/>
      <c r="E116" s="437" t="s">
        <v>377</v>
      </c>
      <c r="F116" s="206">
        <v>4.4611244165556263</v>
      </c>
      <c r="G116" s="294" t="s">
        <v>192</v>
      </c>
      <c r="H116" s="438" t="s">
        <v>199</v>
      </c>
      <c r="J116" s="7"/>
      <c r="K116" s="7"/>
      <c r="L116" s="7"/>
      <c r="M116" s="7"/>
      <c r="N116" s="7"/>
      <c r="O116" s="7"/>
      <c r="P116" s="7"/>
      <c r="Q116" s="7"/>
      <c r="R116" s="7"/>
      <c r="S116" s="7"/>
      <c r="T116" s="7"/>
      <c r="U116" s="7"/>
    </row>
    <row r="117" spans="1:16384" s="12" customFormat="1" ht="12.75" customHeight="1" outlineLevel="1" x14ac:dyDescent="0.2">
      <c r="A117" s="6"/>
      <c r="B117" s="6"/>
      <c r="C117" s="7"/>
      <c r="D117" s="212"/>
      <c r="E117" s="437" t="s">
        <v>378</v>
      </c>
      <c r="F117" s="206">
        <v>11.030385756574983</v>
      </c>
      <c r="G117" s="294" t="s">
        <v>192</v>
      </c>
      <c r="H117" s="438" t="s">
        <v>199</v>
      </c>
      <c r="J117" s="7"/>
      <c r="K117" s="7"/>
      <c r="L117" s="7"/>
      <c r="M117" s="7"/>
      <c r="N117" s="7"/>
      <c r="O117" s="7"/>
      <c r="P117" s="7"/>
      <c r="Q117" s="7"/>
      <c r="R117" s="7"/>
      <c r="S117" s="7"/>
      <c r="T117" s="7"/>
      <c r="U117" s="7"/>
    </row>
    <row r="118" spans="1:16384" s="12" customFormat="1" ht="12.75" customHeight="1" outlineLevel="1" x14ac:dyDescent="0.2">
      <c r="A118" s="6"/>
      <c r="B118" s="6"/>
      <c r="C118" s="7"/>
      <c r="D118" s="212"/>
      <c r="E118" s="212"/>
      <c r="F118" s="7"/>
      <c r="G118" s="1"/>
      <c r="J118" s="7"/>
      <c r="K118" s="7"/>
      <c r="L118" s="7"/>
      <c r="M118" s="7"/>
      <c r="N118" s="7"/>
      <c r="O118" s="7"/>
      <c r="P118" s="7"/>
      <c r="Q118" s="7"/>
      <c r="R118" s="7"/>
      <c r="S118" s="7"/>
      <c r="T118" s="7"/>
      <c r="U118" s="7"/>
    </row>
    <row r="119" spans="1:16384" s="12" customFormat="1" ht="12.75" customHeight="1" outlineLevel="1" x14ac:dyDescent="0.2">
      <c r="A119" s="6"/>
      <c r="B119" s="424" t="s">
        <v>214</v>
      </c>
      <c r="C119" s="424"/>
      <c r="D119" s="423"/>
      <c r="E119" s="423"/>
      <c r="F119" s="7"/>
      <c r="G119" s="1"/>
      <c r="J119" s="7"/>
      <c r="K119" s="7"/>
      <c r="L119" s="7"/>
      <c r="M119" s="7"/>
      <c r="N119" s="7"/>
      <c r="O119" s="7"/>
      <c r="P119" s="7"/>
      <c r="Q119" s="7"/>
      <c r="R119" s="7"/>
      <c r="S119" s="7"/>
      <c r="T119" s="7"/>
      <c r="U119" s="7"/>
    </row>
    <row r="120" spans="1:16384" s="12" customFormat="1" ht="12.75" customHeight="1" outlineLevel="1" x14ac:dyDescent="0.2">
      <c r="A120" s="6"/>
      <c r="B120" s="6"/>
      <c r="C120" s="7"/>
      <c r="D120" s="212"/>
      <c r="E120" s="212"/>
      <c r="F120" s="7"/>
      <c r="G120" s="1"/>
      <c r="J120" s="7"/>
      <c r="K120" s="7"/>
      <c r="L120" s="7"/>
      <c r="M120" s="7"/>
      <c r="N120" s="7"/>
      <c r="O120" s="7"/>
      <c r="P120" s="7"/>
      <c r="Q120" s="7"/>
      <c r="R120" s="7"/>
      <c r="S120" s="7"/>
      <c r="T120" s="7"/>
      <c r="U120" s="7"/>
    </row>
    <row r="121" spans="1:16384" s="387" customFormat="1" ht="12.75" customHeight="1" outlineLevel="1" x14ac:dyDescent="0.2">
      <c r="A121" s="6"/>
      <c r="B121" s="6"/>
      <c r="C121" s="7"/>
      <c r="D121" s="212"/>
      <c r="E121" s="269" t="s">
        <v>215</v>
      </c>
      <c r="F121" s="206"/>
      <c r="G121" s="269" t="s">
        <v>192</v>
      </c>
      <c r="H121" s="261" t="s">
        <v>199</v>
      </c>
      <c r="I121" s="12"/>
      <c r="J121" s="7"/>
      <c r="K121" s="7"/>
      <c r="L121" s="7"/>
      <c r="M121" s="7"/>
      <c r="N121" s="7"/>
      <c r="O121" s="7"/>
      <c r="P121" s="7"/>
      <c r="Q121" s="7"/>
      <c r="R121" s="7"/>
      <c r="S121" s="7"/>
      <c r="T121" s="7"/>
      <c r="U121" s="7"/>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c r="IW121" s="12"/>
      <c r="IX121" s="12"/>
      <c r="IY121" s="12"/>
      <c r="IZ121" s="12"/>
      <c r="JA121" s="12"/>
      <c r="JB121" s="12"/>
      <c r="JC121" s="12"/>
      <c r="JD121" s="12"/>
      <c r="JE121" s="12"/>
      <c r="JF121" s="12"/>
      <c r="JG121" s="12"/>
      <c r="JH121" s="12"/>
      <c r="JI121" s="12"/>
      <c r="JJ121" s="12"/>
      <c r="JK121" s="12"/>
      <c r="JL121" s="12"/>
      <c r="JM121" s="12"/>
      <c r="JN121" s="12"/>
      <c r="JO121" s="12"/>
      <c r="JP121" s="12"/>
      <c r="JQ121" s="12"/>
      <c r="JR121" s="12"/>
      <c r="JS121" s="12"/>
      <c r="JT121" s="12"/>
      <c r="JU121" s="12"/>
      <c r="JV121" s="12"/>
      <c r="JW121" s="12"/>
      <c r="JX121" s="12"/>
      <c r="JY121" s="12"/>
      <c r="JZ121" s="12"/>
      <c r="KA121" s="12"/>
      <c r="KB121" s="12"/>
      <c r="KC121" s="12"/>
      <c r="KD121" s="12"/>
      <c r="KE121" s="12"/>
      <c r="KF121" s="12"/>
      <c r="KG121" s="12"/>
      <c r="KH121" s="12"/>
      <c r="KI121" s="12"/>
      <c r="KJ121" s="12"/>
      <c r="KK121" s="12"/>
      <c r="KL121" s="12"/>
      <c r="KM121" s="12"/>
      <c r="KN121" s="12"/>
      <c r="KO121" s="12"/>
      <c r="KP121" s="12"/>
      <c r="KQ121" s="12"/>
      <c r="KR121" s="12"/>
      <c r="KS121" s="12"/>
      <c r="KT121" s="12"/>
      <c r="KU121" s="12"/>
      <c r="KV121" s="12"/>
      <c r="KW121" s="12"/>
      <c r="KX121" s="12"/>
      <c r="KY121" s="12"/>
      <c r="KZ121" s="12"/>
      <c r="LA121" s="12"/>
      <c r="LB121" s="12"/>
      <c r="LC121" s="12"/>
      <c r="LD121" s="12"/>
      <c r="LE121" s="12"/>
      <c r="LF121" s="12"/>
      <c r="LG121" s="12"/>
      <c r="LH121" s="12"/>
      <c r="LI121" s="12"/>
      <c r="LJ121" s="12"/>
      <c r="LK121" s="12"/>
      <c r="LL121" s="12"/>
      <c r="LM121" s="12"/>
      <c r="LN121" s="12"/>
      <c r="LO121" s="12"/>
      <c r="LP121" s="12"/>
      <c r="LQ121" s="12"/>
      <c r="LR121" s="12"/>
      <c r="LS121" s="12"/>
      <c r="LT121" s="12"/>
      <c r="LU121" s="12"/>
      <c r="LV121" s="12"/>
      <c r="LW121" s="12"/>
      <c r="LX121" s="12"/>
      <c r="LY121" s="12"/>
      <c r="LZ121" s="12"/>
      <c r="MA121" s="12"/>
      <c r="MB121" s="12"/>
      <c r="MC121" s="12"/>
      <c r="MD121" s="12"/>
      <c r="ME121" s="12"/>
      <c r="MF121" s="12"/>
      <c r="MG121" s="12"/>
      <c r="MH121" s="12"/>
      <c r="MI121" s="12"/>
      <c r="MJ121" s="12"/>
      <c r="MK121" s="12"/>
      <c r="ML121" s="12"/>
      <c r="MM121" s="12"/>
      <c r="MN121" s="12"/>
      <c r="MO121" s="12"/>
      <c r="MP121" s="12"/>
      <c r="MQ121" s="12"/>
      <c r="MR121" s="12"/>
      <c r="MS121" s="12"/>
      <c r="MT121" s="12"/>
      <c r="MU121" s="12"/>
      <c r="MV121" s="12"/>
      <c r="MW121" s="12"/>
      <c r="MX121" s="12"/>
      <c r="MY121" s="12"/>
      <c r="MZ121" s="12"/>
      <c r="NA121" s="12"/>
      <c r="NB121" s="12"/>
      <c r="NC121" s="12"/>
      <c r="ND121" s="12"/>
      <c r="NE121" s="12"/>
      <c r="NF121" s="12"/>
      <c r="NG121" s="12"/>
      <c r="NH121" s="12"/>
      <c r="NI121" s="12"/>
      <c r="NJ121" s="12"/>
      <c r="NK121" s="12"/>
      <c r="NL121" s="12"/>
      <c r="NM121" s="12"/>
      <c r="NN121" s="12"/>
      <c r="NO121" s="12"/>
      <c r="NP121" s="12"/>
      <c r="NQ121" s="12"/>
      <c r="NR121" s="12"/>
      <c r="NS121" s="12"/>
      <c r="NT121" s="12"/>
      <c r="NU121" s="12"/>
      <c r="NV121" s="12"/>
      <c r="NW121" s="12"/>
      <c r="NX121" s="12"/>
      <c r="NY121" s="12"/>
      <c r="NZ121" s="12"/>
      <c r="OA121" s="12"/>
      <c r="OB121" s="12"/>
      <c r="OC121" s="12"/>
      <c r="OD121" s="12"/>
      <c r="OE121" s="12"/>
      <c r="OF121" s="12"/>
      <c r="OG121" s="12"/>
      <c r="OH121" s="12"/>
      <c r="OI121" s="12"/>
      <c r="OJ121" s="12"/>
      <c r="OK121" s="12"/>
      <c r="OL121" s="12"/>
      <c r="OM121" s="12"/>
      <c r="ON121" s="12"/>
      <c r="OO121" s="12"/>
      <c r="OP121" s="12"/>
      <c r="OQ121" s="12"/>
      <c r="OR121" s="12"/>
      <c r="OS121" s="12"/>
      <c r="OT121" s="12"/>
      <c r="OU121" s="12"/>
      <c r="OV121" s="12"/>
      <c r="OW121" s="12"/>
      <c r="OX121" s="12"/>
      <c r="OY121" s="12"/>
      <c r="OZ121" s="12"/>
      <c r="PA121" s="12"/>
      <c r="PB121" s="12"/>
      <c r="PC121" s="12"/>
      <c r="PD121" s="12"/>
      <c r="PE121" s="12"/>
      <c r="PF121" s="12"/>
      <c r="PG121" s="12"/>
      <c r="PH121" s="12"/>
      <c r="PI121" s="12"/>
      <c r="PJ121" s="12"/>
      <c r="PK121" s="12"/>
      <c r="PL121" s="12"/>
      <c r="PM121" s="12"/>
      <c r="PN121" s="12"/>
      <c r="PO121" s="12"/>
      <c r="PP121" s="12"/>
      <c r="PQ121" s="12"/>
      <c r="PR121" s="12"/>
      <c r="PS121" s="12"/>
      <c r="PT121" s="12"/>
      <c r="PU121" s="12"/>
      <c r="PV121" s="12"/>
      <c r="PW121" s="12"/>
      <c r="PX121" s="12"/>
      <c r="PY121" s="12"/>
      <c r="PZ121" s="12"/>
      <c r="QA121" s="12"/>
      <c r="QB121" s="12"/>
      <c r="QC121" s="12"/>
      <c r="QD121" s="12"/>
      <c r="QE121" s="12"/>
      <c r="QF121" s="12"/>
      <c r="QG121" s="12"/>
      <c r="QH121" s="12"/>
      <c r="QI121" s="12"/>
      <c r="QJ121" s="12"/>
      <c r="QK121" s="12"/>
      <c r="QL121" s="12"/>
      <c r="QM121" s="12"/>
      <c r="QN121" s="12"/>
      <c r="QO121" s="12"/>
      <c r="QP121" s="12"/>
      <c r="QQ121" s="12"/>
      <c r="QR121" s="12"/>
      <c r="QS121" s="12"/>
      <c r="QT121" s="12"/>
      <c r="QU121" s="12"/>
      <c r="QV121" s="12"/>
      <c r="QW121" s="12"/>
      <c r="QX121" s="12"/>
      <c r="QY121" s="12"/>
      <c r="QZ121" s="12"/>
      <c r="RA121" s="12"/>
      <c r="RB121" s="12"/>
      <c r="RC121" s="12"/>
      <c r="RD121" s="12"/>
      <c r="RE121" s="12"/>
      <c r="RF121" s="12"/>
      <c r="RG121" s="12"/>
      <c r="RH121" s="12"/>
      <c r="RI121" s="12"/>
      <c r="RJ121" s="12"/>
      <c r="RK121" s="12"/>
      <c r="RL121" s="12"/>
      <c r="RM121" s="12"/>
      <c r="RN121" s="12"/>
      <c r="RO121" s="12"/>
      <c r="RP121" s="12"/>
      <c r="RQ121" s="12"/>
      <c r="RR121" s="12"/>
      <c r="RS121" s="12"/>
      <c r="RT121" s="12"/>
      <c r="RU121" s="12"/>
      <c r="RV121" s="12"/>
      <c r="RW121" s="12"/>
      <c r="RX121" s="12"/>
      <c r="RY121" s="12"/>
      <c r="RZ121" s="12"/>
      <c r="SA121" s="12"/>
      <c r="SB121" s="12"/>
      <c r="SC121" s="12"/>
      <c r="SD121" s="12"/>
      <c r="SE121" s="12"/>
      <c r="SF121" s="12"/>
      <c r="SG121" s="12"/>
      <c r="SH121" s="12"/>
      <c r="SI121" s="12"/>
      <c r="SJ121" s="12"/>
      <c r="SK121" s="12"/>
      <c r="SL121" s="12"/>
      <c r="SM121" s="12"/>
      <c r="SN121" s="12"/>
      <c r="SO121" s="12"/>
      <c r="SP121" s="12"/>
      <c r="SQ121" s="12"/>
      <c r="SR121" s="12"/>
      <c r="SS121" s="12"/>
      <c r="ST121" s="12"/>
      <c r="SU121" s="12"/>
      <c r="SV121" s="12"/>
      <c r="SW121" s="12"/>
      <c r="SX121" s="12"/>
      <c r="SY121" s="12"/>
      <c r="SZ121" s="12"/>
      <c r="TA121" s="12"/>
      <c r="TB121" s="12"/>
      <c r="TC121" s="12"/>
      <c r="TD121" s="12"/>
      <c r="TE121" s="12"/>
      <c r="TF121" s="12"/>
      <c r="TG121" s="12"/>
      <c r="TH121" s="12"/>
      <c r="TI121" s="12"/>
      <c r="TJ121" s="12"/>
      <c r="TK121" s="12"/>
      <c r="TL121" s="12"/>
      <c r="TM121" s="12"/>
      <c r="TN121" s="12"/>
      <c r="TO121" s="12"/>
      <c r="TP121" s="12"/>
      <c r="TQ121" s="12"/>
      <c r="TR121" s="12"/>
      <c r="TS121" s="12"/>
      <c r="TT121" s="12"/>
      <c r="TU121" s="12"/>
      <c r="TV121" s="12"/>
      <c r="TW121" s="12"/>
      <c r="TX121" s="12"/>
      <c r="TY121" s="12"/>
      <c r="TZ121" s="12"/>
      <c r="UA121" s="12"/>
      <c r="UB121" s="12"/>
      <c r="UC121" s="12"/>
      <c r="UD121" s="12"/>
      <c r="UE121" s="12"/>
      <c r="UF121" s="12"/>
      <c r="UG121" s="12"/>
      <c r="UH121" s="12"/>
      <c r="UI121" s="12"/>
      <c r="UJ121" s="12"/>
      <c r="UK121" s="12"/>
      <c r="UL121" s="12"/>
      <c r="UM121" s="12"/>
      <c r="UN121" s="12"/>
      <c r="UO121" s="12"/>
      <c r="UP121" s="12"/>
      <c r="UQ121" s="12"/>
      <c r="UR121" s="12"/>
      <c r="US121" s="12"/>
      <c r="UT121" s="12"/>
      <c r="UU121" s="12"/>
      <c r="UV121" s="12"/>
      <c r="UW121" s="12"/>
      <c r="UX121" s="12"/>
      <c r="UY121" s="12"/>
      <c r="UZ121" s="12"/>
      <c r="VA121" s="12"/>
      <c r="VB121" s="12"/>
      <c r="VC121" s="12"/>
      <c r="VD121" s="12"/>
      <c r="VE121" s="12"/>
      <c r="VF121" s="12"/>
      <c r="VG121" s="12"/>
      <c r="VH121" s="12"/>
      <c r="VI121" s="12"/>
      <c r="VJ121" s="12"/>
      <c r="VK121" s="12"/>
      <c r="VL121" s="12"/>
      <c r="VM121" s="12"/>
      <c r="VN121" s="12"/>
      <c r="VO121" s="12"/>
      <c r="VP121" s="12"/>
      <c r="VQ121" s="12"/>
      <c r="VR121" s="12"/>
      <c r="VS121" s="12"/>
      <c r="VT121" s="12"/>
      <c r="VU121" s="12"/>
      <c r="VV121" s="12"/>
      <c r="VW121" s="12"/>
      <c r="VX121" s="12"/>
      <c r="VY121" s="12"/>
      <c r="VZ121" s="12"/>
      <c r="WA121" s="12"/>
      <c r="WB121" s="12"/>
      <c r="WC121" s="12"/>
      <c r="WD121" s="12"/>
      <c r="WE121" s="12"/>
      <c r="WF121" s="12"/>
      <c r="WG121" s="12"/>
      <c r="WH121" s="12"/>
      <c r="WI121" s="12"/>
      <c r="WJ121" s="12"/>
      <c r="WK121" s="12"/>
      <c r="WL121" s="12"/>
      <c r="WM121" s="12"/>
      <c r="WN121" s="12"/>
      <c r="WO121" s="12"/>
      <c r="WP121" s="12"/>
      <c r="WQ121" s="12"/>
      <c r="WR121" s="12"/>
      <c r="WS121" s="12"/>
      <c r="WT121" s="12"/>
      <c r="WU121" s="12"/>
      <c r="WV121" s="12"/>
      <c r="WW121" s="12"/>
      <c r="WX121" s="12"/>
      <c r="WY121" s="12"/>
      <c r="WZ121" s="12"/>
      <c r="XA121" s="12"/>
      <c r="XB121" s="12"/>
      <c r="XC121" s="12"/>
      <c r="XD121" s="12"/>
      <c r="XE121" s="12"/>
      <c r="XF121" s="12"/>
      <c r="XG121" s="12"/>
      <c r="XH121" s="12"/>
      <c r="XI121" s="12"/>
      <c r="XJ121" s="12"/>
      <c r="XK121" s="12"/>
      <c r="XL121" s="12"/>
      <c r="XM121" s="12"/>
      <c r="XN121" s="12"/>
      <c r="XO121" s="12"/>
      <c r="XP121" s="12"/>
      <c r="XQ121" s="12"/>
      <c r="XR121" s="12"/>
      <c r="XS121" s="12"/>
      <c r="XT121" s="12"/>
      <c r="XU121" s="12"/>
      <c r="XV121" s="12"/>
      <c r="XW121" s="12"/>
      <c r="XX121" s="12"/>
      <c r="XY121" s="12"/>
      <c r="XZ121" s="12"/>
      <c r="YA121" s="12"/>
      <c r="YB121" s="12"/>
      <c r="YC121" s="12"/>
      <c r="YD121" s="12"/>
      <c r="YE121" s="12"/>
      <c r="YF121" s="12"/>
      <c r="YG121" s="12"/>
      <c r="YH121" s="12"/>
      <c r="YI121" s="12"/>
      <c r="YJ121" s="12"/>
      <c r="YK121" s="12"/>
      <c r="YL121" s="12"/>
      <c r="YM121" s="12"/>
      <c r="YN121" s="12"/>
      <c r="YO121" s="12"/>
      <c r="YP121" s="12"/>
      <c r="YQ121" s="12"/>
      <c r="YR121" s="12"/>
      <c r="YS121" s="12"/>
      <c r="YT121" s="12"/>
      <c r="YU121" s="12"/>
      <c r="YV121" s="12"/>
      <c r="YW121" s="12"/>
      <c r="YX121" s="12"/>
      <c r="YY121" s="12"/>
      <c r="YZ121" s="12"/>
      <c r="ZA121" s="12"/>
      <c r="ZB121" s="12"/>
      <c r="ZC121" s="12"/>
      <c r="ZD121" s="12"/>
      <c r="ZE121" s="12"/>
      <c r="ZF121" s="12"/>
      <c r="ZG121" s="12"/>
      <c r="ZH121" s="12"/>
      <c r="ZI121" s="12"/>
      <c r="ZJ121" s="12"/>
      <c r="ZK121" s="12"/>
      <c r="ZL121" s="12"/>
      <c r="ZM121" s="12"/>
      <c r="ZN121" s="12"/>
      <c r="ZO121" s="12"/>
      <c r="ZP121" s="12"/>
      <c r="ZQ121" s="12"/>
      <c r="ZR121" s="12"/>
      <c r="ZS121" s="12"/>
      <c r="ZT121" s="12"/>
      <c r="ZU121" s="12"/>
      <c r="ZV121" s="12"/>
      <c r="ZW121" s="12"/>
      <c r="ZX121" s="12"/>
      <c r="ZY121" s="12"/>
      <c r="ZZ121" s="12"/>
      <c r="AAA121" s="12"/>
      <c r="AAB121" s="12"/>
      <c r="AAC121" s="12"/>
      <c r="AAD121" s="12"/>
      <c r="AAE121" s="12"/>
      <c r="AAF121" s="12"/>
      <c r="AAG121" s="12"/>
      <c r="AAH121" s="12"/>
      <c r="AAI121" s="12"/>
      <c r="AAJ121" s="12"/>
      <c r="AAK121" s="12"/>
      <c r="AAL121" s="12"/>
      <c r="AAM121" s="12"/>
      <c r="AAN121" s="12"/>
      <c r="AAO121" s="12"/>
      <c r="AAP121" s="12"/>
      <c r="AAQ121" s="12"/>
      <c r="AAR121" s="12"/>
      <c r="AAS121" s="12"/>
      <c r="AAT121" s="12"/>
      <c r="AAU121" s="12"/>
      <c r="AAV121" s="12"/>
      <c r="AAW121" s="12"/>
      <c r="AAX121" s="12"/>
      <c r="AAY121" s="12"/>
      <c r="AAZ121" s="12"/>
      <c r="ABA121" s="12"/>
      <c r="ABB121" s="12"/>
      <c r="ABC121" s="12"/>
      <c r="ABD121" s="12"/>
      <c r="ABE121" s="12"/>
      <c r="ABF121" s="12"/>
      <c r="ABG121" s="12"/>
      <c r="ABH121" s="12"/>
      <c r="ABI121" s="12"/>
      <c r="ABJ121" s="12"/>
      <c r="ABK121" s="12"/>
      <c r="ABL121" s="12"/>
      <c r="ABM121" s="12"/>
      <c r="ABN121" s="12"/>
      <c r="ABO121" s="12"/>
      <c r="ABP121" s="12"/>
      <c r="ABQ121" s="12"/>
      <c r="ABR121" s="12"/>
      <c r="ABS121" s="12"/>
      <c r="ABT121" s="12"/>
      <c r="ABU121" s="12"/>
      <c r="ABV121" s="12"/>
      <c r="ABW121" s="12"/>
      <c r="ABX121" s="12"/>
      <c r="ABY121" s="12"/>
      <c r="ABZ121" s="12"/>
      <c r="ACA121" s="12"/>
      <c r="ACB121" s="12"/>
      <c r="ACC121" s="12"/>
      <c r="ACD121" s="12"/>
      <c r="ACE121" s="12"/>
      <c r="ACF121" s="12"/>
      <c r="ACG121" s="12"/>
      <c r="ACH121" s="12"/>
      <c r="ACI121" s="12"/>
      <c r="ACJ121" s="12"/>
      <c r="ACK121" s="12"/>
      <c r="ACL121" s="12"/>
      <c r="ACM121" s="12"/>
      <c r="ACN121" s="12"/>
      <c r="ACO121" s="12"/>
      <c r="ACP121" s="12"/>
      <c r="ACQ121" s="12"/>
      <c r="ACR121" s="12"/>
      <c r="ACS121" s="12"/>
      <c r="ACT121" s="12"/>
      <c r="ACU121" s="12"/>
      <c r="ACV121" s="12"/>
      <c r="ACW121" s="12"/>
      <c r="ACX121" s="12"/>
      <c r="ACY121" s="12"/>
      <c r="ACZ121" s="12"/>
      <c r="ADA121" s="12"/>
      <c r="ADB121" s="12"/>
      <c r="ADC121" s="12"/>
      <c r="ADD121" s="12"/>
      <c r="ADE121" s="12"/>
      <c r="ADF121" s="12"/>
      <c r="ADG121" s="12"/>
      <c r="ADH121" s="12"/>
      <c r="ADI121" s="12"/>
      <c r="ADJ121" s="12"/>
      <c r="ADK121" s="12"/>
      <c r="ADL121" s="12"/>
      <c r="ADM121" s="12"/>
      <c r="ADN121" s="12"/>
      <c r="ADO121" s="12"/>
      <c r="ADP121" s="12"/>
      <c r="ADQ121" s="12"/>
      <c r="ADR121" s="12"/>
      <c r="ADS121" s="12"/>
      <c r="ADT121" s="12"/>
      <c r="ADU121" s="12"/>
      <c r="ADV121" s="12"/>
      <c r="ADW121" s="12"/>
      <c r="ADX121" s="12"/>
      <c r="ADY121" s="12"/>
      <c r="ADZ121" s="12"/>
      <c r="AEA121" s="12"/>
      <c r="AEB121" s="12"/>
      <c r="AEC121" s="12"/>
      <c r="AED121" s="12"/>
      <c r="AEE121" s="12"/>
      <c r="AEF121" s="12"/>
      <c r="AEG121" s="12"/>
      <c r="AEH121" s="12"/>
      <c r="AEI121" s="12"/>
      <c r="AEJ121" s="12"/>
      <c r="AEK121" s="12"/>
      <c r="AEL121" s="12"/>
      <c r="AEM121" s="12"/>
      <c r="AEN121" s="12"/>
      <c r="AEO121" s="12"/>
      <c r="AEP121" s="12"/>
      <c r="AEQ121" s="12"/>
      <c r="AER121" s="12"/>
      <c r="AES121" s="12"/>
      <c r="AET121" s="12"/>
      <c r="AEU121" s="12"/>
      <c r="AEV121" s="12"/>
      <c r="AEW121" s="12"/>
      <c r="AEX121" s="12"/>
      <c r="AEY121" s="12"/>
      <c r="AEZ121" s="12"/>
      <c r="AFA121" s="12"/>
      <c r="AFB121" s="12"/>
      <c r="AFC121" s="12"/>
      <c r="AFD121" s="12"/>
      <c r="AFE121" s="12"/>
      <c r="AFF121" s="12"/>
      <c r="AFG121" s="12"/>
      <c r="AFH121" s="12"/>
      <c r="AFI121" s="12"/>
      <c r="AFJ121" s="12"/>
      <c r="AFK121" s="12"/>
      <c r="AFL121" s="12"/>
      <c r="AFM121" s="12"/>
      <c r="AFN121" s="12"/>
      <c r="AFO121" s="12"/>
      <c r="AFP121" s="12"/>
      <c r="AFQ121" s="12"/>
      <c r="AFR121" s="12"/>
      <c r="AFS121" s="12"/>
      <c r="AFT121" s="12"/>
      <c r="AFU121" s="12"/>
      <c r="AFV121" s="12"/>
      <c r="AFW121" s="12"/>
      <c r="AFX121" s="12"/>
      <c r="AFY121" s="12"/>
      <c r="AFZ121" s="12"/>
      <c r="AGA121" s="12"/>
      <c r="AGB121" s="12"/>
      <c r="AGC121" s="12"/>
      <c r="AGD121" s="12"/>
      <c r="AGE121" s="12"/>
      <c r="AGF121" s="12"/>
      <c r="AGG121" s="12"/>
      <c r="AGH121" s="12"/>
      <c r="AGI121" s="12"/>
      <c r="AGJ121" s="12"/>
      <c r="AGK121" s="12"/>
      <c r="AGL121" s="12"/>
      <c r="AGM121" s="12"/>
      <c r="AGN121" s="12"/>
      <c r="AGO121" s="12"/>
      <c r="AGP121" s="12"/>
      <c r="AGQ121" s="12"/>
      <c r="AGR121" s="12"/>
      <c r="AGS121" s="12"/>
      <c r="AGT121" s="12"/>
      <c r="AGU121" s="12"/>
      <c r="AGV121" s="12"/>
      <c r="AGW121" s="12"/>
      <c r="AGX121" s="12"/>
      <c r="AGY121" s="12"/>
      <c r="AGZ121" s="12"/>
      <c r="AHA121" s="12"/>
      <c r="AHB121" s="12"/>
      <c r="AHC121" s="12"/>
      <c r="AHD121" s="12"/>
      <c r="AHE121" s="12"/>
      <c r="AHF121" s="12"/>
      <c r="AHG121" s="12"/>
      <c r="AHH121" s="12"/>
      <c r="AHI121" s="12"/>
      <c r="AHJ121" s="12"/>
      <c r="AHK121" s="12"/>
      <c r="AHL121" s="12"/>
      <c r="AHM121" s="12"/>
      <c r="AHN121" s="12"/>
      <c r="AHO121" s="12"/>
      <c r="AHP121" s="12"/>
      <c r="AHQ121" s="12"/>
      <c r="AHR121" s="12"/>
      <c r="AHS121" s="12"/>
      <c r="AHT121" s="12"/>
      <c r="AHU121" s="12"/>
      <c r="AHV121" s="12"/>
      <c r="AHW121" s="12"/>
      <c r="AHX121" s="12"/>
      <c r="AHY121" s="12"/>
      <c r="AHZ121" s="12"/>
      <c r="AIA121" s="12"/>
      <c r="AIB121" s="12"/>
      <c r="AIC121" s="12"/>
      <c r="AID121" s="12"/>
      <c r="AIE121" s="12"/>
      <c r="AIF121" s="12"/>
      <c r="AIG121" s="12"/>
      <c r="AIH121" s="12"/>
      <c r="AII121" s="12"/>
      <c r="AIJ121" s="12"/>
      <c r="AIK121" s="12"/>
      <c r="AIL121" s="12"/>
      <c r="AIM121" s="12"/>
      <c r="AIN121" s="12"/>
      <c r="AIO121" s="12"/>
      <c r="AIP121" s="12"/>
      <c r="AIQ121" s="12"/>
      <c r="AIR121" s="12"/>
      <c r="AIS121" s="12"/>
      <c r="AIT121" s="12"/>
      <c r="AIU121" s="12"/>
      <c r="AIV121" s="12"/>
      <c r="AIW121" s="12"/>
      <c r="AIX121" s="12"/>
      <c r="AIY121" s="12"/>
      <c r="AIZ121" s="12"/>
      <c r="AJA121" s="12"/>
      <c r="AJB121" s="12"/>
      <c r="AJC121" s="12"/>
      <c r="AJD121" s="12"/>
      <c r="AJE121" s="12"/>
      <c r="AJF121" s="12"/>
      <c r="AJG121" s="12"/>
      <c r="AJH121" s="12"/>
      <c r="AJI121" s="12"/>
      <c r="AJJ121" s="12"/>
      <c r="AJK121" s="12"/>
      <c r="AJL121" s="12"/>
      <c r="AJM121" s="12"/>
      <c r="AJN121" s="12"/>
      <c r="AJO121" s="12"/>
      <c r="AJP121" s="12"/>
      <c r="AJQ121" s="12"/>
      <c r="AJR121" s="12"/>
      <c r="AJS121" s="12"/>
      <c r="AJT121" s="12"/>
      <c r="AJU121" s="12"/>
      <c r="AJV121" s="12"/>
      <c r="AJW121" s="12"/>
      <c r="AJX121" s="12"/>
      <c r="AJY121" s="12"/>
      <c r="AJZ121" s="12"/>
      <c r="AKA121" s="12"/>
      <c r="AKB121" s="12"/>
      <c r="AKC121" s="12"/>
      <c r="AKD121" s="12"/>
      <c r="AKE121" s="12"/>
      <c r="AKF121" s="12"/>
      <c r="AKG121" s="12"/>
      <c r="AKH121" s="12"/>
      <c r="AKI121" s="12"/>
      <c r="AKJ121" s="12"/>
      <c r="AKK121" s="12"/>
      <c r="AKL121" s="12"/>
      <c r="AKM121" s="12"/>
      <c r="AKN121" s="12"/>
      <c r="AKO121" s="12"/>
      <c r="AKP121" s="12"/>
      <c r="AKQ121" s="12"/>
      <c r="AKR121" s="12"/>
      <c r="AKS121" s="12"/>
      <c r="AKT121" s="12"/>
      <c r="AKU121" s="12"/>
      <c r="AKV121" s="12"/>
      <c r="AKW121" s="12"/>
      <c r="AKX121" s="12"/>
      <c r="AKY121" s="12"/>
      <c r="AKZ121" s="12"/>
      <c r="ALA121" s="12"/>
      <c r="ALB121" s="12"/>
      <c r="ALC121" s="12"/>
      <c r="ALD121" s="12"/>
      <c r="ALE121" s="12"/>
      <c r="ALF121" s="12"/>
      <c r="ALG121" s="12"/>
      <c r="ALH121" s="12"/>
      <c r="ALI121" s="12"/>
      <c r="ALJ121" s="12"/>
      <c r="ALK121" s="12"/>
      <c r="ALL121" s="12"/>
      <c r="ALM121" s="12"/>
      <c r="ALN121" s="12"/>
      <c r="ALO121" s="12"/>
      <c r="ALP121" s="12"/>
      <c r="ALQ121" s="12"/>
      <c r="ALR121" s="12"/>
      <c r="ALS121" s="12"/>
      <c r="ALT121" s="12"/>
      <c r="ALU121" s="12"/>
      <c r="ALV121" s="12"/>
      <c r="ALW121" s="12"/>
      <c r="ALX121" s="12"/>
      <c r="ALY121" s="12"/>
      <c r="ALZ121" s="12"/>
      <c r="AMA121" s="12"/>
      <c r="AMB121" s="12"/>
      <c r="AMC121" s="12"/>
      <c r="AMD121" s="12"/>
      <c r="AME121" s="12"/>
      <c r="AMF121" s="12"/>
      <c r="AMG121" s="12"/>
      <c r="AMH121" s="12"/>
      <c r="AMI121" s="12"/>
      <c r="AMJ121" s="12"/>
      <c r="AMK121" s="12"/>
      <c r="AML121" s="12"/>
      <c r="AMM121" s="12"/>
      <c r="AMN121" s="12"/>
      <c r="AMO121" s="12"/>
      <c r="AMP121" s="12"/>
      <c r="AMQ121" s="12"/>
      <c r="AMR121" s="12"/>
      <c r="AMS121" s="12"/>
      <c r="AMT121" s="12"/>
      <c r="AMU121" s="12"/>
      <c r="AMV121" s="12"/>
      <c r="AMW121" s="12"/>
      <c r="AMX121" s="12"/>
      <c r="AMY121" s="12"/>
      <c r="AMZ121" s="12"/>
      <c r="ANA121" s="12"/>
      <c r="ANB121" s="12"/>
      <c r="ANC121" s="12"/>
      <c r="AND121" s="12"/>
      <c r="ANE121" s="12"/>
      <c r="ANF121" s="12"/>
      <c r="ANG121" s="12"/>
      <c r="ANH121" s="12"/>
      <c r="ANI121" s="12"/>
      <c r="ANJ121" s="12"/>
      <c r="ANK121" s="12"/>
      <c r="ANL121" s="12"/>
      <c r="ANM121" s="12"/>
      <c r="ANN121" s="12"/>
      <c r="ANO121" s="12"/>
      <c r="ANP121" s="12"/>
      <c r="ANQ121" s="12"/>
      <c r="ANR121" s="12"/>
      <c r="ANS121" s="12"/>
      <c r="ANT121" s="12"/>
      <c r="ANU121" s="12"/>
      <c r="ANV121" s="12"/>
      <c r="ANW121" s="12"/>
      <c r="ANX121" s="12"/>
      <c r="ANY121" s="12"/>
      <c r="ANZ121" s="12"/>
      <c r="AOA121" s="12"/>
      <c r="AOB121" s="12"/>
      <c r="AOC121" s="12"/>
      <c r="AOD121" s="12"/>
      <c r="AOE121" s="12"/>
      <c r="AOF121" s="12"/>
      <c r="AOG121" s="12"/>
      <c r="AOH121" s="12"/>
      <c r="AOI121" s="12"/>
      <c r="AOJ121" s="12"/>
      <c r="AOK121" s="12"/>
      <c r="AOL121" s="12"/>
      <c r="AOM121" s="12"/>
      <c r="AON121" s="12"/>
      <c r="AOO121" s="12"/>
      <c r="AOP121" s="12"/>
      <c r="AOQ121" s="12"/>
      <c r="AOR121" s="12"/>
      <c r="AOS121" s="12"/>
      <c r="AOT121" s="12"/>
      <c r="AOU121" s="12"/>
      <c r="AOV121" s="12"/>
      <c r="AOW121" s="12"/>
      <c r="AOX121" s="12"/>
      <c r="AOY121" s="12"/>
      <c r="AOZ121" s="12"/>
      <c r="APA121" s="12"/>
      <c r="APB121" s="12"/>
      <c r="APC121" s="12"/>
      <c r="APD121" s="12"/>
      <c r="APE121" s="12"/>
      <c r="APF121" s="12"/>
      <c r="APG121" s="12"/>
      <c r="APH121" s="12"/>
      <c r="API121" s="12"/>
      <c r="APJ121" s="12"/>
      <c r="APK121" s="12"/>
      <c r="APL121" s="12"/>
      <c r="APM121" s="12"/>
      <c r="APN121" s="12"/>
      <c r="APO121" s="12"/>
      <c r="APP121" s="12"/>
      <c r="APQ121" s="12"/>
      <c r="APR121" s="12"/>
      <c r="APS121" s="12"/>
      <c r="APT121" s="12"/>
      <c r="APU121" s="12"/>
      <c r="APV121" s="12"/>
      <c r="APW121" s="12"/>
      <c r="APX121" s="12"/>
      <c r="APY121" s="12"/>
      <c r="APZ121" s="12"/>
      <c r="AQA121" s="12"/>
      <c r="AQB121" s="12"/>
      <c r="AQC121" s="12"/>
      <c r="AQD121" s="12"/>
      <c r="AQE121" s="12"/>
      <c r="AQF121" s="12"/>
      <c r="AQG121" s="12"/>
      <c r="AQH121" s="12"/>
      <c r="AQI121" s="12"/>
      <c r="AQJ121" s="12"/>
      <c r="AQK121" s="12"/>
      <c r="AQL121" s="12"/>
      <c r="AQM121" s="12"/>
      <c r="AQN121" s="12"/>
      <c r="AQO121" s="12"/>
      <c r="AQP121" s="12"/>
      <c r="AQQ121" s="12"/>
      <c r="AQR121" s="12"/>
      <c r="AQS121" s="12"/>
      <c r="AQT121" s="12"/>
      <c r="AQU121" s="12"/>
      <c r="AQV121" s="12"/>
      <c r="AQW121" s="12"/>
      <c r="AQX121" s="12"/>
      <c r="AQY121" s="12"/>
      <c r="AQZ121" s="12"/>
      <c r="ARA121" s="12"/>
      <c r="ARB121" s="12"/>
      <c r="ARC121" s="12"/>
      <c r="ARD121" s="12"/>
      <c r="ARE121" s="12"/>
      <c r="ARF121" s="12"/>
      <c r="ARG121" s="12"/>
      <c r="ARH121" s="12"/>
      <c r="ARI121" s="12"/>
      <c r="ARJ121" s="12"/>
      <c r="ARK121" s="12"/>
      <c r="ARL121" s="12"/>
      <c r="ARM121" s="12"/>
      <c r="ARN121" s="12"/>
      <c r="ARO121" s="12"/>
      <c r="ARP121" s="12"/>
      <c r="ARQ121" s="12"/>
      <c r="ARR121" s="12"/>
      <c r="ARS121" s="12"/>
      <c r="ART121" s="12"/>
      <c r="ARU121" s="12"/>
      <c r="ARV121" s="12"/>
      <c r="ARW121" s="12"/>
      <c r="ARX121" s="12"/>
      <c r="ARY121" s="12"/>
      <c r="ARZ121" s="12"/>
      <c r="ASA121" s="12"/>
      <c r="ASB121" s="12"/>
      <c r="ASC121" s="12"/>
      <c r="ASD121" s="12"/>
      <c r="ASE121" s="12"/>
      <c r="ASF121" s="12"/>
      <c r="ASG121" s="12"/>
      <c r="ASH121" s="12"/>
      <c r="ASI121" s="12"/>
      <c r="ASJ121" s="12"/>
      <c r="ASK121" s="12"/>
      <c r="ASL121" s="12"/>
      <c r="ASM121" s="12"/>
      <c r="ASN121" s="12"/>
      <c r="ASO121" s="12"/>
      <c r="ASP121" s="12"/>
      <c r="ASQ121" s="12"/>
      <c r="ASR121" s="12"/>
      <c r="ASS121" s="12"/>
      <c r="AST121" s="12"/>
      <c r="ASU121" s="12"/>
      <c r="ASV121" s="12"/>
      <c r="ASW121" s="12"/>
      <c r="ASX121" s="12"/>
      <c r="ASY121" s="12"/>
      <c r="ASZ121" s="12"/>
      <c r="ATA121" s="12"/>
      <c r="ATB121" s="12"/>
      <c r="ATC121" s="12"/>
      <c r="ATD121" s="12"/>
      <c r="ATE121" s="12"/>
      <c r="ATF121" s="12"/>
      <c r="ATG121" s="12"/>
      <c r="ATH121" s="12"/>
      <c r="ATI121" s="12"/>
      <c r="ATJ121" s="12"/>
      <c r="ATK121" s="12"/>
      <c r="ATL121" s="12"/>
      <c r="ATM121" s="12"/>
      <c r="ATN121" s="12"/>
      <c r="ATO121" s="12"/>
      <c r="ATP121" s="12"/>
      <c r="ATQ121" s="12"/>
      <c r="ATR121" s="12"/>
      <c r="ATS121" s="12"/>
      <c r="ATT121" s="12"/>
      <c r="ATU121" s="12"/>
      <c r="ATV121" s="12"/>
      <c r="ATW121" s="12"/>
      <c r="ATX121" s="12"/>
      <c r="ATY121" s="12"/>
      <c r="ATZ121" s="12"/>
      <c r="AUA121" s="12"/>
      <c r="AUB121" s="12"/>
      <c r="AUC121" s="12"/>
      <c r="AUD121" s="12"/>
      <c r="AUE121" s="12"/>
      <c r="AUF121" s="12"/>
      <c r="AUG121" s="12"/>
      <c r="AUH121" s="12"/>
      <c r="AUI121" s="12"/>
      <c r="AUJ121" s="12"/>
      <c r="AUK121" s="12"/>
      <c r="AUL121" s="12"/>
      <c r="AUM121" s="12"/>
      <c r="AUN121" s="12"/>
      <c r="AUO121" s="12"/>
      <c r="AUP121" s="12"/>
      <c r="AUQ121" s="12"/>
      <c r="AUR121" s="12"/>
      <c r="AUS121" s="12"/>
      <c r="AUT121" s="12"/>
      <c r="AUU121" s="12"/>
      <c r="AUV121" s="12"/>
      <c r="AUW121" s="12"/>
      <c r="AUX121" s="12"/>
      <c r="AUY121" s="12"/>
      <c r="AUZ121" s="12"/>
      <c r="AVA121" s="12"/>
      <c r="AVB121" s="12"/>
      <c r="AVC121" s="12"/>
      <c r="AVD121" s="12"/>
      <c r="AVE121" s="12"/>
      <c r="AVF121" s="12"/>
      <c r="AVG121" s="12"/>
      <c r="AVH121" s="12"/>
      <c r="AVI121" s="12"/>
      <c r="AVJ121" s="12"/>
      <c r="AVK121" s="12"/>
      <c r="AVL121" s="12"/>
      <c r="AVM121" s="12"/>
      <c r="AVN121" s="12"/>
      <c r="AVO121" s="12"/>
      <c r="AVP121" s="12"/>
      <c r="AVQ121" s="12"/>
      <c r="AVR121" s="12"/>
      <c r="AVS121" s="12"/>
      <c r="AVT121" s="12"/>
      <c r="AVU121" s="12"/>
      <c r="AVV121" s="12"/>
      <c r="AVW121" s="12"/>
      <c r="AVX121" s="12"/>
      <c r="AVY121" s="12"/>
      <c r="AVZ121" s="12"/>
      <c r="AWA121" s="12"/>
      <c r="AWB121" s="12"/>
      <c r="AWC121" s="12"/>
      <c r="AWD121" s="12"/>
      <c r="AWE121" s="12"/>
      <c r="AWF121" s="12"/>
      <c r="AWG121" s="12"/>
      <c r="AWH121" s="12"/>
      <c r="AWI121" s="12"/>
      <c r="AWJ121" s="12"/>
      <c r="AWK121" s="12"/>
      <c r="AWL121" s="12"/>
      <c r="AWM121" s="12"/>
      <c r="AWN121" s="12"/>
      <c r="AWO121" s="12"/>
      <c r="AWP121" s="12"/>
      <c r="AWQ121" s="12"/>
      <c r="AWR121" s="12"/>
      <c r="AWS121" s="12"/>
      <c r="AWT121" s="12"/>
      <c r="AWU121" s="12"/>
      <c r="AWV121" s="12"/>
      <c r="AWW121" s="12"/>
      <c r="AWX121" s="12"/>
      <c r="AWY121" s="12"/>
      <c r="AWZ121" s="12"/>
      <c r="AXA121" s="12"/>
      <c r="AXB121" s="12"/>
      <c r="AXC121" s="12"/>
      <c r="AXD121" s="12"/>
      <c r="AXE121" s="12"/>
      <c r="AXF121" s="12"/>
      <c r="AXG121" s="12"/>
      <c r="AXH121" s="12"/>
      <c r="AXI121" s="12"/>
      <c r="AXJ121" s="12"/>
      <c r="AXK121" s="12"/>
      <c r="AXL121" s="12"/>
      <c r="AXM121" s="12"/>
      <c r="AXN121" s="12"/>
      <c r="AXO121" s="12"/>
      <c r="AXP121" s="12"/>
      <c r="AXQ121" s="12"/>
      <c r="AXR121" s="12"/>
      <c r="AXS121" s="12"/>
      <c r="AXT121" s="12"/>
      <c r="AXU121" s="12"/>
      <c r="AXV121" s="12"/>
      <c r="AXW121" s="12"/>
      <c r="AXX121" s="12"/>
      <c r="AXY121" s="12"/>
      <c r="AXZ121" s="12"/>
      <c r="AYA121" s="12"/>
      <c r="AYB121" s="12"/>
      <c r="AYC121" s="12"/>
      <c r="AYD121" s="12"/>
      <c r="AYE121" s="12"/>
      <c r="AYF121" s="12"/>
      <c r="AYG121" s="12"/>
      <c r="AYH121" s="12"/>
      <c r="AYI121" s="12"/>
      <c r="AYJ121" s="12"/>
      <c r="AYK121" s="12"/>
      <c r="AYL121" s="12"/>
      <c r="AYM121" s="12"/>
      <c r="AYN121" s="12"/>
      <c r="AYO121" s="12"/>
      <c r="AYP121" s="12"/>
      <c r="AYQ121" s="12"/>
      <c r="AYR121" s="12"/>
      <c r="AYS121" s="12"/>
      <c r="AYT121" s="12"/>
      <c r="AYU121" s="12"/>
      <c r="AYV121" s="12"/>
      <c r="AYW121" s="12"/>
      <c r="AYX121" s="12"/>
      <c r="AYY121" s="12"/>
      <c r="AYZ121" s="12"/>
      <c r="AZA121" s="12"/>
      <c r="AZB121" s="12"/>
      <c r="AZC121" s="12"/>
      <c r="AZD121" s="12"/>
      <c r="AZE121" s="12"/>
      <c r="AZF121" s="12"/>
      <c r="AZG121" s="12"/>
      <c r="AZH121" s="12"/>
      <c r="AZI121" s="12"/>
      <c r="AZJ121" s="12"/>
      <c r="AZK121" s="12"/>
      <c r="AZL121" s="12"/>
      <c r="AZM121" s="12"/>
      <c r="AZN121" s="12"/>
      <c r="AZO121" s="12"/>
      <c r="AZP121" s="12"/>
      <c r="AZQ121" s="12"/>
      <c r="AZR121" s="12"/>
      <c r="AZS121" s="12"/>
      <c r="AZT121" s="12"/>
      <c r="AZU121" s="12"/>
      <c r="AZV121" s="12"/>
      <c r="AZW121" s="12"/>
      <c r="AZX121" s="12"/>
      <c r="AZY121" s="12"/>
      <c r="AZZ121" s="12"/>
      <c r="BAA121" s="12"/>
      <c r="BAB121" s="12"/>
      <c r="BAC121" s="12"/>
      <c r="BAD121" s="12"/>
      <c r="BAE121" s="12"/>
      <c r="BAF121" s="12"/>
      <c r="BAG121" s="12"/>
      <c r="BAH121" s="12"/>
      <c r="BAI121" s="12"/>
      <c r="BAJ121" s="12"/>
      <c r="BAK121" s="12"/>
      <c r="BAL121" s="12"/>
      <c r="BAM121" s="12"/>
      <c r="BAN121" s="12"/>
      <c r="BAO121" s="12"/>
      <c r="BAP121" s="12"/>
      <c r="BAQ121" s="12"/>
      <c r="BAR121" s="12"/>
      <c r="BAS121" s="12"/>
      <c r="BAT121" s="12"/>
      <c r="BAU121" s="12"/>
      <c r="BAV121" s="12"/>
      <c r="BAW121" s="12"/>
      <c r="BAX121" s="12"/>
      <c r="BAY121" s="12"/>
      <c r="BAZ121" s="12"/>
      <c r="BBA121" s="12"/>
      <c r="BBB121" s="12"/>
      <c r="BBC121" s="12"/>
      <c r="BBD121" s="12"/>
      <c r="BBE121" s="12"/>
      <c r="BBF121" s="12"/>
      <c r="BBG121" s="12"/>
      <c r="BBH121" s="12"/>
      <c r="BBI121" s="12"/>
      <c r="BBJ121" s="12"/>
      <c r="BBK121" s="12"/>
      <c r="BBL121" s="12"/>
      <c r="BBM121" s="12"/>
      <c r="BBN121" s="12"/>
      <c r="BBO121" s="12"/>
      <c r="BBP121" s="12"/>
      <c r="BBQ121" s="12"/>
      <c r="BBR121" s="12"/>
      <c r="BBS121" s="12"/>
      <c r="BBT121" s="12"/>
      <c r="BBU121" s="12"/>
      <c r="BBV121" s="12"/>
      <c r="BBW121" s="12"/>
      <c r="BBX121" s="12"/>
      <c r="BBY121" s="12"/>
      <c r="BBZ121" s="12"/>
      <c r="BCA121" s="12"/>
      <c r="BCB121" s="12"/>
      <c r="BCC121" s="12"/>
      <c r="BCD121" s="12"/>
      <c r="BCE121" s="12"/>
      <c r="BCF121" s="12"/>
      <c r="BCG121" s="12"/>
      <c r="BCH121" s="12"/>
      <c r="BCI121" s="12"/>
      <c r="BCJ121" s="12"/>
      <c r="BCK121" s="12"/>
      <c r="BCL121" s="12"/>
      <c r="BCM121" s="12"/>
      <c r="BCN121" s="12"/>
      <c r="BCO121" s="12"/>
      <c r="BCP121" s="12"/>
      <c r="BCQ121" s="12"/>
      <c r="BCR121" s="12"/>
      <c r="BCS121" s="12"/>
      <c r="BCT121" s="12"/>
      <c r="BCU121" s="12"/>
      <c r="BCV121" s="12"/>
      <c r="BCW121" s="12"/>
      <c r="BCX121" s="12"/>
      <c r="BCY121" s="12"/>
      <c r="BCZ121" s="12"/>
      <c r="BDA121" s="12"/>
      <c r="BDB121" s="12"/>
      <c r="BDC121" s="12"/>
      <c r="BDD121" s="12"/>
      <c r="BDE121" s="12"/>
      <c r="BDF121" s="12"/>
      <c r="BDG121" s="12"/>
      <c r="BDH121" s="12"/>
      <c r="BDI121" s="12"/>
      <c r="BDJ121" s="12"/>
      <c r="BDK121" s="12"/>
      <c r="BDL121" s="12"/>
      <c r="BDM121" s="12"/>
      <c r="BDN121" s="12"/>
      <c r="BDO121" s="12"/>
      <c r="BDP121" s="12"/>
      <c r="BDQ121" s="12"/>
      <c r="BDR121" s="12"/>
      <c r="BDS121" s="12"/>
      <c r="BDT121" s="12"/>
      <c r="BDU121" s="12"/>
      <c r="BDV121" s="12"/>
      <c r="BDW121" s="12"/>
      <c r="BDX121" s="12"/>
      <c r="BDY121" s="12"/>
      <c r="BDZ121" s="12"/>
      <c r="BEA121" s="12"/>
      <c r="BEB121" s="12"/>
      <c r="BEC121" s="12"/>
      <c r="BED121" s="12"/>
      <c r="BEE121" s="12"/>
      <c r="BEF121" s="12"/>
      <c r="BEG121" s="12"/>
      <c r="BEH121" s="12"/>
      <c r="BEI121" s="12"/>
      <c r="BEJ121" s="12"/>
      <c r="BEK121" s="12"/>
      <c r="BEL121" s="12"/>
      <c r="BEM121" s="12"/>
      <c r="BEN121" s="12"/>
      <c r="BEO121" s="12"/>
      <c r="BEP121" s="12"/>
      <c r="BEQ121" s="12"/>
      <c r="BER121" s="12"/>
      <c r="BES121" s="12"/>
      <c r="BET121" s="12"/>
      <c r="BEU121" s="12"/>
      <c r="BEV121" s="12"/>
      <c r="BEW121" s="12"/>
      <c r="BEX121" s="12"/>
      <c r="BEY121" s="12"/>
      <c r="BEZ121" s="12"/>
      <c r="BFA121" s="12"/>
      <c r="BFB121" s="12"/>
      <c r="BFC121" s="12"/>
      <c r="BFD121" s="12"/>
      <c r="BFE121" s="12"/>
      <c r="BFF121" s="12"/>
      <c r="BFG121" s="12"/>
      <c r="BFH121" s="12"/>
      <c r="BFI121" s="12"/>
      <c r="BFJ121" s="12"/>
      <c r="BFK121" s="12"/>
      <c r="BFL121" s="12"/>
      <c r="BFM121" s="12"/>
      <c r="BFN121" s="12"/>
      <c r="BFO121" s="12"/>
      <c r="BFP121" s="12"/>
      <c r="BFQ121" s="12"/>
      <c r="BFR121" s="12"/>
      <c r="BFS121" s="12"/>
      <c r="BFT121" s="12"/>
      <c r="BFU121" s="12"/>
      <c r="BFV121" s="12"/>
      <c r="BFW121" s="12"/>
      <c r="BFX121" s="12"/>
      <c r="BFY121" s="12"/>
      <c r="BFZ121" s="12"/>
      <c r="BGA121" s="12"/>
      <c r="BGB121" s="12"/>
      <c r="BGC121" s="12"/>
      <c r="BGD121" s="12"/>
      <c r="BGE121" s="12"/>
      <c r="BGF121" s="12"/>
      <c r="BGG121" s="12"/>
      <c r="BGH121" s="12"/>
      <c r="BGI121" s="12"/>
      <c r="BGJ121" s="12"/>
      <c r="BGK121" s="12"/>
      <c r="BGL121" s="12"/>
      <c r="BGM121" s="12"/>
      <c r="BGN121" s="12"/>
      <c r="BGO121" s="12"/>
      <c r="BGP121" s="12"/>
      <c r="BGQ121" s="12"/>
      <c r="BGR121" s="12"/>
      <c r="BGS121" s="12"/>
      <c r="BGT121" s="12"/>
      <c r="BGU121" s="12"/>
      <c r="BGV121" s="12"/>
      <c r="BGW121" s="12"/>
      <c r="BGX121" s="12"/>
      <c r="BGY121" s="12"/>
      <c r="BGZ121" s="12"/>
      <c r="BHA121" s="12"/>
      <c r="BHB121" s="12"/>
      <c r="BHC121" s="12"/>
      <c r="BHD121" s="12"/>
      <c r="BHE121" s="12"/>
      <c r="BHF121" s="12"/>
      <c r="BHG121" s="12"/>
      <c r="BHH121" s="12"/>
      <c r="BHI121" s="12"/>
      <c r="BHJ121" s="12"/>
      <c r="BHK121" s="12"/>
      <c r="BHL121" s="12"/>
      <c r="BHM121" s="12"/>
      <c r="BHN121" s="12"/>
      <c r="BHO121" s="12"/>
      <c r="BHP121" s="12"/>
      <c r="BHQ121" s="12"/>
      <c r="BHR121" s="12"/>
      <c r="BHS121" s="12"/>
      <c r="BHT121" s="12"/>
      <c r="BHU121" s="12"/>
      <c r="BHV121" s="12"/>
      <c r="BHW121" s="12"/>
      <c r="BHX121" s="12"/>
      <c r="BHY121" s="12"/>
      <c r="BHZ121" s="12"/>
      <c r="BIA121" s="12"/>
      <c r="BIB121" s="12"/>
      <c r="BIC121" s="12"/>
      <c r="BID121" s="12"/>
      <c r="BIE121" s="12"/>
      <c r="BIF121" s="12"/>
      <c r="BIG121" s="12"/>
      <c r="BIH121" s="12"/>
      <c r="BII121" s="12"/>
      <c r="BIJ121" s="12"/>
      <c r="BIK121" s="12"/>
      <c r="BIL121" s="12"/>
      <c r="BIM121" s="12"/>
      <c r="BIN121" s="12"/>
      <c r="BIO121" s="12"/>
      <c r="BIP121" s="12"/>
      <c r="BIQ121" s="12"/>
      <c r="BIR121" s="12"/>
      <c r="BIS121" s="12"/>
      <c r="BIT121" s="12"/>
      <c r="BIU121" s="12"/>
      <c r="BIV121" s="12"/>
      <c r="BIW121" s="12"/>
      <c r="BIX121" s="12"/>
      <c r="BIY121" s="12"/>
      <c r="BIZ121" s="12"/>
      <c r="BJA121" s="12"/>
      <c r="BJB121" s="12"/>
      <c r="BJC121" s="12"/>
      <c r="BJD121" s="12"/>
      <c r="BJE121" s="12"/>
      <c r="BJF121" s="12"/>
      <c r="BJG121" s="12"/>
      <c r="BJH121" s="12"/>
      <c r="BJI121" s="12"/>
      <c r="BJJ121" s="12"/>
      <c r="BJK121" s="12"/>
      <c r="BJL121" s="12"/>
      <c r="BJM121" s="12"/>
      <c r="BJN121" s="12"/>
      <c r="BJO121" s="12"/>
      <c r="BJP121" s="12"/>
      <c r="BJQ121" s="12"/>
      <c r="BJR121" s="12"/>
      <c r="BJS121" s="12"/>
      <c r="BJT121" s="12"/>
      <c r="BJU121" s="12"/>
      <c r="BJV121" s="12"/>
      <c r="BJW121" s="12"/>
      <c r="BJX121" s="12"/>
      <c r="BJY121" s="12"/>
      <c r="BJZ121" s="12"/>
      <c r="BKA121" s="12"/>
      <c r="BKB121" s="12"/>
      <c r="BKC121" s="12"/>
      <c r="BKD121" s="12"/>
      <c r="BKE121" s="12"/>
      <c r="BKF121" s="12"/>
      <c r="BKG121" s="12"/>
      <c r="BKH121" s="12"/>
      <c r="BKI121" s="12"/>
      <c r="BKJ121" s="12"/>
      <c r="BKK121" s="12"/>
      <c r="BKL121" s="12"/>
      <c r="BKM121" s="12"/>
      <c r="BKN121" s="12"/>
      <c r="BKO121" s="12"/>
      <c r="BKP121" s="12"/>
      <c r="BKQ121" s="12"/>
      <c r="BKR121" s="12"/>
      <c r="BKS121" s="12"/>
      <c r="BKT121" s="12"/>
      <c r="BKU121" s="12"/>
      <c r="BKV121" s="12"/>
      <c r="BKW121" s="12"/>
      <c r="BKX121" s="12"/>
      <c r="BKY121" s="12"/>
      <c r="BKZ121" s="12"/>
      <c r="BLA121" s="12"/>
      <c r="BLB121" s="12"/>
      <c r="BLC121" s="12"/>
      <c r="BLD121" s="12"/>
      <c r="BLE121" s="12"/>
      <c r="BLF121" s="12"/>
      <c r="BLG121" s="12"/>
      <c r="BLH121" s="12"/>
      <c r="BLI121" s="12"/>
      <c r="BLJ121" s="12"/>
      <c r="BLK121" s="12"/>
      <c r="BLL121" s="12"/>
      <c r="BLM121" s="12"/>
      <c r="BLN121" s="12"/>
      <c r="BLO121" s="12"/>
      <c r="BLP121" s="12"/>
      <c r="BLQ121" s="12"/>
      <c r="BLR121" s="12"/>
      <c r="BLS121" s="12"/>
      <c r="BLT121" s="12"/>
      <c r="BLU121" s="12"/>
      <c r="BLV121" s="12"/>
      <c r="BLW121" s="12"/>
      <c r="BLX121" s="12"/>
      <c r="BLY121" s="12"/>
      <c r="BLZ121" s="12"/>
      <c r="BMA121" s="12"/>
      <c r="BMB121" s="12"/>
      <c r="BMC121" s="12"/>
      <c r="BMD121" s="12"/>
      <c r="BME121" s="12"/>
      <c r="BMF121" s="12"/>
      <c r="BMG121" s="12"/>
      <c r="BMH121" s="12"/>
      <c r="BMI121" s="12"/>
      <c r="BMJ121" s="12"/>
      <c r="BMK121" s="12"/>
      <c r="BML121" s="12"/>
      <c r="BMM121" s="12"/>
      <c r="BMN121" s="12"/>
      <c r="BMO121" s="12"/>
      <c r="BMP121" s="12"/>
      <c r="BMQ121" s="12"/>
      <c r="BMR121" s="12"/>
      <c r="BMS121" s="12"/>
      <c r="BMT121" s="12"/>
      <c r="BMU121" s="12"/>
      <c r="BMV121" s="12"/>
      <c r="BMW121" s="12"/>
      <c r="BMX121" s="12"/>
      <c r="BMY121" s="12"/>
      <c r="BMZ121" s="12"/>
      <c r="BNA121" s="12"/>
      <c r="BNB121" s="12"/>
      <c r="BNC121" s="12"/>
      <c r="BND121" s="12"/>
      <c r="BNE121" s="12"/>
      <c r="BNF121" s="12"/>
      <c r="BNG121" s="12"/>
      <c r="BNH121" s="12"/>
      <c r="BNI121" s="12"/>
      <c r="BNJ121" s="12"/>
      <c r="BNK121" s="12"/>
      <c r="BNL121" s="12"/>
      <c r="BNM121" s="12"/>
      <c r="BNN121" s="12"/>
      <c r="BNO121" s="12"/>
      <c r="BNP121" s="12"/>
      <c r="BNQ121" s="12"/>
      <c r="BNR121" s="12"/>
      <c r="BNS121" s="12"/>
      <c r="BNT121" s="12"/>
      <c r="BNU121" s="12"/>
      <c r="BNV121" s="12"/>
      <c r="BNW121" s="12"/>
      <c r="BNX121" s="12"/>
      <c r="BNY121" s="12"/>
      <c r="BNZ121" s="12"/>
      <c r="BOA121" s="12"/>
      <c r="BOB121" s="12"/>
      <c r="BOC121" s="12"/>
      <c r="BOD121" s="12"/>
      <c r="BOE121" s="12"/>
      <c r="BOF121" s="12"/>
      <c r="BOG121" s="12"/>
      <c r="BOH121" s="12"/>
      <c r="BOI121" s="12"/>
      <c r="BOJ121" s="12"/>
      <c r="BOK121" s="12"/>
      <c r="BOL121" s="12"/>
      <c r="BOM121" s="12"/>
      <c r="BON121" s="12"/>
      <c r="BOO121" s="12"/>
      <c r="BOP121" s="12"/>
      <c r="BOQ121" s="12"/>
      <c r="BOR121" s="12"/>
      <c r="BOS121" s="12"/>
      <c r="BOT121" s="12"/>
      <c r="BOU121" s="12"/>
      <c r="BOV121" s="12"/>
      <c r="BOW121" s="12"/>
      <c r="BOX121" s="12"/>
      <c r="BOY121" s="12"/>
      <c r="BOZ121" s="12"/>
      <c r="BPA121" s="12"/>
      <c r="BPB121" s="12"/>
      <c r="BPC121" s="12"/>
      <c r="BPD121" s="12"/>
      <c r="BPE121" s="12"/>
      <c r="BPF121" s="12"/>
      <c r="BPG121" s="12"/>
      <c r="BPH121" s="12"/>
      <c r="BPI121" s="12"/>
      <c r="BPJ121" s="12"/>
      <c r="BPK121" s="12"/>
      <c r="BPL121" s="12"/>
      <c r="BPM121" s="12"/>
      <c r="BPN121" s="12"/>
      <c r="BPO121" s="12"/>
      <c r="BPP121" s="12"/>
      <c r="BPQ121" s="12"/>
      <c r="BPR121" s="12"/>
      <c r="BPS121" s="12"/>
      <c r="BPT121" s="12"/>
      <c r="BPU121" s="12"/>
      <c r="BPV121" s="12"/>
      <c r="BPW121" s="12"/>
      <c r="BPX121" s="12"/>
      <c r="BPY121" s="12"/>
      <c r="BPZ121" s="12"/>
      <c r="BQA121" s="12"/>
      <c r="BQB121" s="12"/>
      <c r="BQC121" s="12"/>
      <c r="BQD121" s="12"/>
      <c r="BQE121" s="12"/>
      <c r="BQF121" s="12"/>
      <c r="BQG121" s="12"/>
      <c r="BQH121" s="12"/>
      <c r="BQI121" s="12"/>
      <c r="BQJ121" s="12"/>
      <c r="BQK121" s="12"/>
      <c r="BQL121" s="12"/>
      <c r="BQM121" s="12"/>
      <c r="BQN121" s="12"/>
      <c r="BQO121" s="12"/>
      <c r="BQP121" s="12"/>
      <c r="BQQ121" s="12"/>
      <c r="BQR121" s="12"/>
      <c r="BQS121" s="12"/>
      <c r="BQT121" s="12"/>
      <c r="BQU121" s="12"/>
      <c r="BQV121" s="12"/>
      <c r="BQW121" s="12"/>
      <c r="BQX121" s="12"/>
      <c r="BQY121" s="12"/>
      <c r="BQZ121" s="12"/>
      <c r="BRA121" s="12"/>
      <c r="BRB121" s="12"/>
      <c r="BRC121" s="12"/>
      <c r="BRD121" s="12"/>
      <c r="BRE121" s="12"/>
      <c r="BRF121" s="12"/>
      <c r="BRG121" s="12"/>
      <c r="BRH121" s="12"/>
      <c r="BRI121" s="12"/>
      <c r="BRJ121" s="12"/>
      <c r="BRK121" s="12"/>
      <c r="BRL121" s="12"/>
      <c r="BRM121" s="12"/>
      <c r="BRN121" s="12"/>
      <c r="BRO121" s="12"/>
      <c r="BRP121" s="12"/>
      <c r="BRQ121" s="12"/>
      <c r="BRR121" s="12"/>
      <c r="BRS121" s="12"/>
      <c r="BRT121" s="12"/>
      <c r="BRU121" s="12"/>
      <c r="BRV121" s="12"/>
      <c r="BRW121" s="12"/>
      <c r="BRX121" s="12"/>
      <c r="BRY121" s="12"/>
      <c r="BRZ121" s="12"/>
      <c r="BSA121" s="12"/>
      <c r="BSB121" s="12"/>
      <c r="BSC121" s="12"/>
      <c r="BSD121" s="12"/>
      <c r="BSE121" s="12"/>
      <c r="BSF121" s="12"/>
      <c r="BSG121" s="12"/>
      <c r="BSH121" s="12"/>
      <c r="BSI121" s="12"/>
      <c r="BSJ121" s="12"/>
      <c r="BSK121" s="12"/>
      <c r="BSL121" s="12"/>
      <c r="BSM121" s="12"/>
      <c r="BSN121" s="12"/>
      <c r="BSO121" s="12"/>
      <c r="BSP121" s="12"/>
      <c r="BSQ121" s="12"/>
      <c r="BSR121" s="12"/>
      <c r="BSS121" s="12"/>
      <c r="BST121" s="12"/>
      <c r="BSU121" s="12"/>
      <c r="BSV121" s="12"/>
      <c r="BSW121" s="12"/>
      <c r="BSX121" s="12"/>
      <c r="BSY121" s="12"/>
      <c r="BSZ121" s="12"/>
      <c r="BTA121" s="12"/>
      <c r="BTB121" s="12"/>
      <c r="BTC121" s="12"/>
      <c r="BTD121" s="12"/>
      <c r="BTE121" s="12"/>
      <c r="BTF121" s="12"/>
      <c r="BTG121" s="12"/>
      <c r="BTH121" s="12"/>
      <c r="BTI121" s="12"/>
      <c r="BTJ121" s="12"/>
      <c r="BTK121" s="12"/>
      <c r="BTL121" s="12"/>
      <c r="BTM121" s="12"/>
      <c r="BTN121" s="12"/>
      <c r="BTO121" s="12"/>
      <c r="BTP121" s="12"/>
      <c r="BTQ121" s="12"/>
      <c r="BTR121" s="12"/>
      <c r="BTS121" s="12"/>
      <c r="BTT121" s="12"/>
      <c r="BTU121" s="12"/>
      <c r="BTV121" s="12"/>
      <c r="BTW121" s="12"/>
      <c r="BTX121" s="12"/>
      <c r="BTY121" s="12"/>
      <c r="BTZ121" s="12"/>
      <c r="BUA121" s="12"/>
      <c r="BUB121" s="12"/>
      <c r="BUC121" s="12"/>
      <c r="BUD121" s="12"/>
      <c r="BUE121" s="12"/>
      <c r="BUF121" s="12"/>
      <c r="BUG121" s="12"/>
      <c r="BUH121" s="12"/>
      <c r="BUI121" s="12"/>
      <c r="BUJ121" s="12"/>
      <c r="BUK121" s="12"/>
      <c r="BUL121" s="12"/>
      <c r="BUM121" s="12"/>
      <c r="BUN121" s="12"/>
      <c r="BUO121" s="12"/>
      <c r="BUP121" s="12"/>
      <c r="BUQ121" s="12"/>
      <c r="BUR121" s="12"/>
      <c r="BUS121" s="12"/>
      <c r="BUT121" s="12"/>
      <c r="BUU121" s="12"/>
      <c r="BUV121" s="12"/>
      <c r="BUW121" s="12"/>
      <c r="BUX121" s="12"/>
      <c r="BUY121" s="12"/>
      <c r="BUZ121" s="12"/>
      <c r="BVA121" s="12"/>
      <c r="BVB121" s="12"/>
      <c r="BVC121" s="12"/>
      <c r="BVD121" s="12"/>
      <c r="BVE121" s="12"/>
      <c r="BVF121" s="12"/>
      <c r="BVG121" s="12"/>
      <c r="BVH121" s="12"/>
      <c r="BVI121" s="12"/>
      <c r="BVJ121" s="12"/>
      <c r="BVK121" s="12"/>
      <c r="BVL121" s="12"/>
      <c r="BVM121" s="12"/>
      <c r="BVN121" s="12"/>
      <c r="BVO121" s="12"/>
      <c r="BVP121" s="12"/>
      <c r="BVQ121" s="12"/>
      <c r="BVR121" s="12"/>
      <c r="BVS121" s="12"/>
      <c r="BVT121" s="12"/>
      <c r="BVU121" s="12"/>
      <c r="BVV121" s="12"/>
      <c r="BVW121" s="12"/>
      <c r="BVX121" s="12"/>
      <c r="BVY121" s="12"/>
      <c r="BVZ121" s="12"/>
      <c r="BWA121" s="12"/>
      <c r="BWB121" s="12"/>
      <c r="BWC121" s="12"/>
      <c r="BWD121" s="12"/>
      <c r="BWE121" s="12"/>
      <c r="BWF121" s="12"/>
      <c r="BWG121" s="12"/>
      <c r="BWH121" s="12"/>
      <c r="BWI121" s="12"/>
      <c r="BWJ121" s="12"/>
      <c r="BWK121" s="12"/>
      <c r="BWL121" s="12"/>
      <c r="BWM121" s="12"/>
      <c r="BWN121" s="12"/>
      <c r="BWO121" s="12"/>
      <c r="BWP121" s="12"/>
      <c r="BWQ121" s="12"/>
      <c r="BWR121" s="12"/>
      <c r="BWS121" s="12"/>
      <c r="BWT121" s="12"/>
      <c r="BWU121" s="12"/>
      <c r="BWV121" s="12"/>
      <c r="BWW121" s="12"/>
      <c r="BWX121" s="12"/>
      <c r="BWY121" s="12"/>
      <c r="BWZ121" s="12"/>
      <c r="BXA121" s="12"/>
      <c r="BXB121" s="12"/>
      <c r="BXC121" s="12"/>
      <c r="BXD121" s="12"/>
      <c r="BXE121" s="12"/>
      <c r="BXF121" s="12"/>
      <c r="BXG121" s="12"/>
      <c r="BXH121" s="12"/>
      <c r="BXI121" s="12"/>
      <c r="BXJ121" s="12"/>
      <c r="BXK121" s="12"/>
      <c r="BXL121" s="12"/>
      <c r="BXM121" s="12"/>
      <c r="BXN121" s="12"/>
      <c r="BXO121" s="12"/>
      <c r="BXP121" s="12"/>
      <c r="BXQ121" s="12"/>
      <c r="BXR121" s="12"/>
      <c r="BXS121" s="12"/>
      <c r="BXT121" s="12"/>
      <c r="BXU121" s="12"/>
      <c r="BXV121" s="12"/>
      <c r="BXW121" s="12"/>
      <c r="BXX121" s="12"/>
      <c r="BXY121" s="12"/>
      <c r="BXZ121" s="12"/>
      <c r="BYA121" s="12"/>
      <c r="BYB121" s="12"/>
      <c r="BYC121" s="12"/>
      <c r="BYD121" s="12"/>
      <c r="BYE121" s="12"/>
      <c r="BYF121" s="12"/>
      <c r="BYG121" s="12"/>
      <c r="BYH121" s="12"/>
      <c r="BYI121" s="12"/>
      <c r="BYJ121" s="12"/>
      <c r="BYK121" s="12"/>
      <c r="BYL121" s="12"/>
      <c r="BYM121" s="12"/>
      <c r="BYN121" s="12"/>
      <c r="BYO121" s="12"/>
      <c r="BYP121" s="12"/>
      <c r="BYQ121" s="12"/>
      <c r="BYR121" s="12"/>
      <c r="BYS121" s="12"/>
      <c r="BYT121" s="12"/>
      <c r="BYU121" s="12"/>
      <c r="BYV121" s="12"/>
      <c r="BYW121" s="12"/>
      <c r="BYX121" s="12"/>
      <c r="BYY121" s="12"/>
      <c r="BYZ121" s="12"/>
      <c r="BZA121" s="12"/>
      <c r="BZB121" s="12"/>
      <c r="BZC121" s="12"/>
      <c r="BZD121" s="12"/>
      <c r="BZE121" s="12"/>
      <c r="BZF121" s="12"/>
      <c r="BZG121" s="12"/>
      <c r="BZH121" s="12"/>
      <c r="BZI121" s="12"/>
      <c r="BZJ121" s="12"/>
      <c r="BZK121" s="12"/>
      <c r="BZL121" s="12"/>
      <c r="BZM121" s="12"/>
      <c r="BZN121" s="12"/>
      <c r="BZO121" s="12"/>
      <c r="BZP121" s="12"/>
      <c r="BZQ121" s="12"/>
      <c r="BZR121" s="12"/>
      <c r="BZS121" s="12"/>
      <c r="BZT121" s="12"/>
      <c r="BZU121" s="12"/>
      <c r="BZV121" s="12"/>
      <c r="BZW121" s="12"/>
      <c r="BZX121" s="12"/>
      <c r="BZY121" s="12"/>
      <c r="BZZ121" s="12"/>
      <c r="CAA121" s="12"/>
      <c r="CAB121" s="12"/>
      <c r="CAC121" s="12"/>
      <c r="CAD121" s="12"/>
      <c r="CAE121" s="12"/>
      <c r="CAF121" s="12"/>
      <c r="CAG121" s="12"/>
      <c r="CAH121" s="12"/>
      <c r="CAI121" s="12"/>
      <c r="CAJ121" s="12"/>
      <c r="CAK121" s="12"/>
      <c r="CAL121" s="12"/>
      <c r="CAM121" s="12"/>
      <c r="CAN121" s="12"/>
      <c r="CAO121" s="12"/>
      <c r="CAP121" s="12"/>
      <c r="CAQ121" s="12"/>
      <c r="CAR121" s="12"/>
      <c r="CAS121" s="12"/>
      <c r="CAT121" s="12"/>
      <c r="CAU121" s="12"/>
      <c r="CAV121" s="12"/>
      <c r="CAW121" s="12"/>
      <c r="CAX121" s="12"/>
      <c r="CAY121" s="12"/>
      <c r="CAZ121" s="12"/>
      <c r="CBA121" s="12"/>
      <c r="CBB121" s="12"/>
      <c r="CBC121" s="12"/>
      <c r="CBD121" s="12"/>
      <c r="CBE121" s="12"/>
      <c r="CBF121" s="12"/>
      <c r="CBG121" s="12"/>
      <c r="CBH121" s="12"/>
      <c r="CBI121" s="12"/>
      <c r="CBJ121" s="12"/>
      <c r="CBK121" s="12"/>
      <c r="CBL121" s="12"/>
      <c r="CBM121" s="12"/>
      <c r="CBN121" s="12"/>
      <c r="CBO121" s="12"/>
      <c r="CBP121" s="12"/>
      <c r="CBQ121" s="12"/>
      <c r="CBR121" s="12"/>
      <c r="CBS121" s="12"/>
      <c r="CBT121" s="12"/>
      <c r="CBU121" s="12"/>
      <c r="CBV121" s="12"/>
      <c r="CBW121" s="12"/>
      <c r="CBX121" s="12"/>
      <c r="CBY121" s="12"/>
      <c r="CBZ121" s="12"/>
      <c r="CCA121" s="12"/>
      <c r="CCB121" s="12"/>
      <c r="CCC121" s="12"/>
      <c r="CCD121" s="12"/>
      <c r="CCE121" s="12"/>
      <c r="CCF121" s="12"/>
      <c r="CCG121" s="12"/>
      <c r="CCH121" s="12"/>
      <c r="CCI121" s="12"/>
      <c r="CCJ121" s="12"/>
      <c r="CCK121" s="12"/>
      <c r="CCL121" s="12"/>
      <c r="CCM121" s="12"/>
      <c r="CCN121" s="12"/>
      <c r="CCO121" s="12"/>
      <c r="CCP121" s="12"/>
      <c r="CCQ121" s="12"/>
      <c r="CCR121" s="12"/>
      <c r="CCS121" s="12"/>
      <c r="CCT121" s="12"/>
      <c r="CCU121" s="12"/>
      <c r="CCV121" s="12"/>
      <c r="CCW121" s="12"/>
      <c r="CCX121" s="12"/>
      <c r="CCY121" s="12"/>
      <c r="CCZ121" s="12"/>
      <c r="CDA121" s="12"/>
      <c r="CDB121" s="12"/>
      <c r="CDC121" s="12"/>
      <c r="CDD121" s="12"/>
      <c r="CDE121" s="12"/>
      <c r="CDF121" s="12"/>
      <c r="CDG121" s="12"/>
      <c r="CDH121" s="12"/>
      <c r="CDI121" s="12"/>
      <c r="CDJ121" s="12"/>
      <c r="CDK121" s="12"/>
      <c r="CDL121" s="12"/>
      <c r="CDM121" s="12"/>
      <c r="CDN121" s="12"/>
      <c r="CDO121" s="12"/>
      <c r="CDP121" s="12"/>
      <c r="CDQ121" s="12"/>
      <c r="CDR121" s="12"/>
      <c r="CDS121" s="12"/>
      <c r="CDT121" s="12"/>
      <c r="CDU121" s="12"/>
      <c r="CDV121" s="12"/>
      <c r="CDW121" s="12"/>
      <c r="CDX121" s="12"/>
      <c r="CDY121" s="12"/>
      <c r="CDZ121" s="12"/>
      <c r="CEA121" s="12"/>
      <c r="CEB121" s="12"/>
      <c r="CEC121" s="12"/>
      <c r="CED121" s="12"/>
      <c r="CEE121" s="12"/>
      <c r="CEF121" s="12"/>
      <c r="CEG121" s="12"/>
      <c r="CEH121" s="12"/>
      <c r="CEI121" s="12"/>
      <c r="CEJ121" s="12"/>
      <c r="CEK121" s="12"/>
      <c r="CEL121" s="12"/>
      <c r="CEM121" s="12"/>
      <c r="CEN121" s="12"/>
      <c r="CEO121" s="12"/>
      <c r="CEP121" s="12"/>
      <c r="CEQ121" s="12"/>
      <c r="CER121" s="12"/>
      <c r="CES121" s="12"/>
      <c r="CET121" s="12"/>
      <c r="CEU121" s="12"/>
      <c r="CEV121" s="12"/>
      <c r="CEW121" s="12"/>
      <c r="CEX121" s="12"/>
      <c r="CEY121" s="12"/>
      <c r="CEZ121" s="12"/>
      <c r="CFA121" s="12"/>
      <c r="CFB121" s="12"/>
      <c r="CFC121" s="12"/>
      <c r="CFD121" s="12"/>
      <c r="CFE121" s="12"/>
      <c r="CFF121" s="12"/>
      <c r="CFG121" s="12"/>
      <c r="CFH121" s="12"/>
      <c r="CFI121" s="12"/>
      <c r="CFJ121" s="12"/>
      <c r="CFK121" s="12"/>
      <c r="CFL121" s="12"/>
      <c r="CFM121" s="12"/>
      <c r="CFN121" s="12"/>
      <c r="CFO121" s="12"/>
      <c r="CFP121" s="12"/>
      <c r="CFQ121" s="12"/>
      <c r="CFR121" s="12"/>
      <c r="CFS121" s="12"/>
      <c r="CFT121" s="12"/>
      <c r="CFU121" s="12"/>
      <c r="CFV121" s="12"/>
      <c r="CFW121" s="12"/>
      <c r="CFX121" s="12"/>
      <c r="CFY121" s="12"/>
      <c r="CFZ121" s="12"/>
      <c r="CGA121" s="12"/>
      <c r="CGB121" s="12"/>
      <c r="CGC121" s="12"/>
      <c r="CGD121" s="12"/>
      <c r="CGE121" s="12"/>
      <c r="CGF121" s="12"/>
      <c r="CGG121" s="12"/>
      <c r="CGH121" s="12"/>
      <c r="CGI121" s="12"/>
      <c r="CGJ121" s="12"/>
      <c r="CGK121" s="12"/>
      <c r="CGL121" s="12"/>
      <c r="CGM121" s="12"/>
      <c r="CGN121" s="12"/>
      <c r="CGO121" s="12"/>
      <c r="CGP121" s="12"/>
      <c r="CGQ121" s="12"/>
      <c r="CGR121" s="12"/>
      <c r="CGS121" s="12"/>
      <c r="CGT121" s="12"/>
      <c r="CGU121" s="12"/>
      <c r="CGV121" s="12"/>
      <c r="CGW121" s="12"/>
      <c r="CGX121" s="12"/>
      <c r="CGY121" s="12"/>
      <c r="CGZ121" s="12"/>
      <c r="CHA121" s="12"/>
      <c r="CHB121" s="12"/>
      <c r="CHC121" s="12"/>
      <c r="CHD121" s="12"/>
      <c r="CHE121" s="12"/>
      <c r="CHF121" s="12"/>
      <c r="CHG121" s="12"/>
      <c r="CHH121" s="12"/>
      <c r="CHI121" s="12"/>
      <c r="CHJ121" s="12"/>
      <c r="CHK121" s="12"/>
      <c r="CHL121" s="12"/>
      <c r="CHM121" s="12"/>
      <c r="CHN121" s="12"/>
      <c r="CHO121" s="12"/>
      <c r="CHP121" s="12"/>
      <c r="CHQ121" s="12"/>
      <c r="CHR121" s="12"/>
      <c r="CHS121" s="12"/>
      <c r="CHT121" s="12"/>
      <c r="CHU121" s="12"/>
      <c r="CHV121" s="12"/>
      <c r="CHW121" s="12"/>
      <c r="CHX121" s="12"/>
      <c r="CHY121" s="12"/>
      <c r="CHZ121" s="12"/>
      <c r="CIA121" s="12"/>
      <c r="CIB121" s="12"/>
      <c r="CIC121" s="12"/>
      <c r="CID121" s="12"/>
      <c r="CIE121" s="12"/>
      <c r="CIF121" s="12"/>
      <c r="CIG121" s="12"/>
      <c r="CIH121" s="12"/>
      <c r="CII121" s="12"/>
      <c r="CIJ121" s="12"/>
      <c r="CIK121" s="12"/>
      <c r="CIL121" s="12"/>
      <c r="CIM121" s="12"/>
      <c r="CIN121" s="12"/>
      <c r="CIO121" s="12"/>
      <c r="CIP121" s="12"/>
      <c r="CIQ121" s="12"/>
      <c r="CIR121" s="12"/>
      <c r="CIS121" s="12"/>
      <c r="CIT121" s="12"/>
      <c r="CIU121" s="12"/>
      <c r="CIV121" s="12"/>
      <c r="CIW121" s="12"/>
      <c r="CIX121" s="12"/>
      <c r="CIY121" s="12"/>
      <c r="CIZ121" s="12"/>
      <c r="CJA121" s="12"/>
      <c r="CJB121" s="12"/>
      <c r="CJC121" s="12"/>
      <c r="CJD121" s="12"/>
      <c r="CJE121" s="12"/>
      <c r="CJF121" s="12"/>
      <c r="CJG121" s="12"/>
      <c r="CJH121" s="12"/>
      <c r="CJI121" s="12"/>
      <c r="CJJ121" s="12"/>
      <c r="CJK121" s="12"/>
      <c r="CJL121" s="12"/>
      <c r="CJM121" s="12"/>
      <c r="CJN121" s="12"/>
      <c r="CJO121" s="12"/>
      <c r="CJP121" s="12"/>
      <c r="CJQ121" s="12"/>
      <c r="CJR121" s="12"/>
      <c r="CJS121" s="12"/>
      <c r="CJT121" s="12"/>
      <c r="CJU121" s="12"/>
      <c r="CJV121" s="12"/>
      <c r="CJW121" s="12"/>
      <c r="CJX121" s="12"/>
      <c r="CJY121" s="12"/>
      <c r="CJZ121" s="12"/>
      <c r="CKA121" s="12"/>
      <c r="CKB121" s="12"/>
      <c r="CKC121" s="12"/>
      <c r="CKD121" s="12"/>
      <c r="CKE121" s="12"/>
      <c r="CKF121" s="12"/>
      <c r="CKG121" s="12"/>
      <c r="CKH121" s="12"/>
      <c r="CKI121" s="12"/>
      <c r="CKJ121" s="12"/>
      <c r="CKK121" s="12"/>
      <c r="CKL121" s="12"/>
      <c r="CKM121" s="12"/>
      <c r="CKN121" s="12"/>
      <c r="CKO121" s="12"/>
      <c r="CKP121" s="12"/>
      <c r="CKQ121" s="12"/>
      <c r="CKR121" s="12"/>
      <c r="CKS121" s="12"/>
      <c r="CKT121" s="12"/>
      <c r="CKU121" s="12"/>
      <c r="CKV121" s="12"/>
      <c r="CKW121" s="12"/>
      <c r="CKX121" s="12"/>
      <c r="CKY121" s="12"/>
      <c r="CKZ121" s="12"/>
      <c r="CLA121" s="12"/>
      <c r="CLB121" s="12"/>
      <c r="CLC121" s="12"/>
      <c r="CLD121" s="12"/>
      <c r="CLE121" s="12"/>
      <c r="CLF121" s="12"/>
      <c r="CLG121" s="12"/>
      <c r="CLH121" s="12"/>
      <c r="CLI121" s="12"/>
      <c r="CLJ121" s="12"/>
      <c r="CLK121" s="12"/>
      <c r="CLL121" s="12"/>
      <c r="CLM121" s="12"/>
      <c r="CLN121" s="12"/>
      <c r="CLO121" s="12"/>
      <c r="CLP121" s="12"/>
      <c r="CLQ121" s="12"/>
      <c r="CLR121" s="12"/>
      <c r="CLS121" s="12"/>
      <c r="CLT121" s="12"/>
      <c r="CLU121" s="12"/>
      <c r="CLV121" s="12"/>
      <c r="CLW121" s="12"/>
      <c r="CLX121" s="12"/>
      <c r="CLY121" s="12"/>
      <c r="CLZ121" s="12"/>
      <c r="CMA121" s="12"/>
      <c r="CMB121" s="12"/>
      <c r="CMC121" s="12"/>
      <c r="CMD121" s="12"/>
      <c r="CME121" s="12"/>
      <c r="CMF121" s="12"/>
      <c r="CMG121" s="12"/>
      <c r="CMH121" s="12"/>
      <c r="CMI121" s="12"/>
      <c r="CMJ121" s="12"/>
      <c r="CMK121" s="12"/>
      <c r="CML121" s="12"/>
      <c r="CMM121" s="12"/>
      <c r="CMN121" s="12"/>
      <c r="CMO121" s="12"/>
      <c r="CMP121" s="12"/>
      <c r="CMQ121" s="12"/>
      <c r="CMR121" s="12"/>
      <c r="CMS121" s="12"/>
      <c r="CMT121" s="12"/>
      <c r="CMU121" s="12"/>
      <c r="CMV121" s="12"/>
      <c r="CMW121" s="12"/>
      <c r="CMX121" s="12"/>
      <c r="CMY121" s="12"/>
      <c r="CMZ121" s="12"/>
      <c r="CNA121" s="12"/>
      <c r="CNB121" s="12"/>
      <c r="CNC121" s="12"/>
      <c r="CND121" s="12"/>
      <c r="CNE121" s="12"/>
      <c r="CNF121" s="12"/>
      <c r="CNG121" s="12"/>
      <c r="CNH121" s="12"/>
      <c r="CNI121" s="12"/>
      <c r="CNJ121" s="12"/>
      <c r="CNK121" s="12"/>
      <c r="CNL121" s="12"/>
      <c r="CNM121" s="12"/>
      <c r="CNN121" s="12"/>
      <c r="CNO121" s="12"/>
      <c r="CNP121" s="12"/>
      <c r="CNQ121" s="12"/>
      <c r="CNR121" s="12"/>
      <c r="CNS121" s="12"/>
      <c r="CNT121" s="12"/>
      <c r="CNU121" s="12"/>
      <c r="CNV121" s="12"/>
      <c r="CNW121" s="12"/>
      <c r="CNX121" s="12"/>
      <c r="CNY121" s="12"/>
      <c r="CNZ121" s="12"/>
      <c r="COA121" s="12"/>
      <c r="COB121" s="12"/>
      <c r="COC121" s="12"/>
      <c r="COD121" s="12"/>
      <c r="COE121" s="12"/>
      <c r="COF121" s="12"/>
      <c r="COG121" s="12"/>
      <c r="COH121" s="12"/>
      <c r="COI121" s="12"/>
      <c r="COJ121" s="12"/>
      <c r="COK121" s="12"/>
      <c r="COL121" s="12"/>
      <c r="COM121" s="12"/>
      <c r="CON121" s="12"/>
      <c r="COO121" s="12"/>
      <c r="COP121" s="12"/>
      <c r="COQ121" s="12"/>
      <c r="COR121" s="12"/>
      <c r="COS121" s="12"/>
      <c r="COT121" s="12"/>
      <c r="COU121" s="12"/>
      <c r="COV121" s="12"/>
      <c r="COW121" s="12"/>
      <c r="COX121" s="12"/>
      <c r="COY121" s="12"/>
      <c r="COZ121" s="12"/>
      <c r="CPA121" s="12"/>
      <c r="CPB121" s="12"/>
      <c r="CPC121" s="12"/>
      <c r="CPD121" s="12"/>
      <c r="CPE121" s="12"/>
      <c r="CPF121" s="12"/>
      <c r="CPG121" s="12"/>
      <c r="CPH121" s="12"/>
      <c r="CPI121" s="12"/>
      <c r="CPJ121" s="12"/>
      <c r="CPK121" s="12"/>
      <c r="CPL121" s="12"/>
      <c r="CPM121" s="12"/>
      <c r="CPN121" s="12"/>
      <c r="CPO121" s="12"/>
      <c r="CPP121" s="12"/>
      <c r="CPQ121" s="12"/>
      <c r="CPR121" s="12"/>
      <c r="CPS121" s="12"/>
      <c r="CPT121" s="12"/>
      <c r="CPU121" s="12"/>
      <c r="CPV121" s="12"/>
      <c r="CPW121" s="12"/>
      <c r="CPX121" s="12"/>
      <c r="CPY121" s="12"/>
      <c r="CPZ121" s="12"/>
      <c r="CQA121" s="12"/>
      <c r="CQB121" s="12"/>
      <c r="CQC121" s="12"/>
      <c r="CQD121" s="12"/>
      <c r="CQE121" s="12"/>
      <c r="CQF121" s="12"/>
      <c r="CQG121" s="12"/>
      <c r="CQH121" s="12"/>
      <c r="CQI121" s="12"/>
      <c r="CQJ121" s="12"/>
      <c r="CQK121" s="12"/>
      <c r="CQL121" s="12"/>
      <c r="CQM121" s="12"/>
      <c r="CQN121" s="12"/>
      <c r="CQO121" s="12"/>
      <c r="CQP121" s="12"/>
      <c r="CQQ121" s="12"/>
      <c r="CQR121" s="12"/>
      <c r="CQS121" s="12"/>
      <c r="CQT121" s="12"/>
      <c r="CQU121" s="12"/>
      <c r="CQV121" s="12"/>
      <c r="CQW121" s="12"/>
      <c r="CQX121" s="12"/>
      <c r="CQY121" s="12"/>
      <c r="CQZ121" s="12"/>
      <c r="CRA121" s="12"/>
      <c r="CRB121" s="12"/>
      <c r="CRC121" s="12"/>
      <c r="CRD121" s="12"/>
      <c r="CRE121" s="12"/>
      <c r="CRF121" s="12"/>
      <c r="CRG121" s="12"/>
      <c r="CRH121" s="12"/>
      <c r="CRI121" s="12"/>
      <c r="CRJ121" s="12"/>
      <c r="CRK121" s="12"/>
      <c r="CRL121" s="12"/>
      <c r="CRM121" s="12"/>
      <c r="CRN121" s="12"/>
      <c r="CRO121" s="12"/>
      <c r="CRP121" s="12"/>
      <c r="CRQ121" s="12"/>
      <c r="CRR121" s="12"/>
      <c r="CRS121" s="12"/>
      <c r="CRT121" s="12"/>
      <c r="CRU121" s="12"/>
      <c r="CRV121" s="12"/>
      <c r="CRW121" s="12"/>
      <c r="CRX121" s="12"/>
      <c r="CRY121" s="12"/>
      <c r="CRZ121" s="12"/>
      <c r="CSA121" s="12"/>
      <c r="CSB121" s="12"/>
      <c r="CSC121" s="12"/>
      <c r="CSD121" s="12"/>
      <c r="CSE121" s="12"/>
      <c r="CSF121" s="12"/>
      <c r="CSG121" s="12"/>
      <c r="CSH121" s="12"/>
      <c r="CSI121" s="12"/>
      <c r="CSJ121" s="12"/>
      <c r="CSK121" s="12"/>
      <c r="CSL121" s="12"/>
      <c r="CSM121" s="12"/>
      <c r="CSN121" s="12"/>
      <c r="CSO121" s="12"/>
      <c r="CSP121" s="12"/>
      <c r="CSQ121" s="12"/>
      <c r="CSR121" s="12"/>
      <c r="CSS121" s="12"/>
      <c r="CST121" s="12"/>
      <c r="CSU121" s="12"/>
      <c r="CSV121" s="12"/>
      <c r="CSW121" s="12"/>
      <c r="CSX121" s="12"/>
      <c r="CSY121" s="12"/>
      <c r="CSZ121" s="12"/>
      <c r="CTA121" s="12"/>
      <c r="CTB121" s="12"/>
      <c r="CTC121" s="12"/>
      <c r="CTD121" s="12"/>
      <c r="CTE121" s="12"/>
      <c r="CTF121" s="12"/>
      <c r="CTG121" s="12"/>
      <c r="CTH121" s="12"/>
      <c r="CTI121" s="12"/>
      <c r="CTJ121" s="12"/>
      <c r="CTK121" s="12"/>
      <c r="CTL121" s="12"/>
      <c r="CTM121" s="12"/>
      <c r="CTN121" s="12"/>
      <c r="CTO121" s="12"/>
      <c r="CTP121" s="12"/>
      <c r="CTQ121" s="12"/>
      <c r="CTR121" s="12"/>
      <c r="CTS121" s="12"/>
      <c r="CTT121" s="12"/>
      <c r="CTU121" s="12"/>
      <c r="CTV121" s="12"/>
      <c r="CTW121" s="12"/>
      <c r="CTX121" s="12"/>
      <c r="CTY121" s="12"/>
      <c r="CTZ121" s="12"/>
      <c r="CUA121" s="12"/>
      <c r="CUB121" s="12"/>
      <c r="CUC121" s="12"/>
      <c r="CUD121" s="12"/>
      <c r="CUE121" s="12"/>
      <c r="CUF121" s="12"/>
      <c r="CUG121" s="12"/>
      <c r="CUH121" s="12"/>
      <c r="CUI121" s="12"/>
      <c r="CUJ121" s="12"/>
      <c r="CUK121" s="12"/>
      <c r="CUL121" s="12"/>
      <c r="CUM121" s="12"/>
      <c r="CUN121" s="12"/>
      <c r="CUO121" s="12"/>
      <c r="CUP121" s="12"/>
      <c r="CUQ121" s="12"/>
      <c r="CUR121" s="12"/>
      <c r="CUS121" s="12"/>
      <c r="CUT121" s="12"/>
      <c r="CUU121" s="12"/>
      <c r="CUV121" s="12"/>
      <c r="CUW121" s="12"/>
      <c r="CUX121" s="12"/>
      <c r="CUY121" s="12"/>
      <c r="CUZ121" s="12"/>
      <c r="CVA121" s="12"/>
      <c r="CVB121" s="12"/>
      <c r="CVC121" s="12"/>
      <c r="CVD121" s="12"/>
      <c r="CVE121" s="12"/>
      <c r="CVF121" s="12"/>
      <c r="CVG121" s="12"/>
      <c r="CVH121" s="12"/>
      <c r="CVI121" s="12"/>
      <c r="CVJ121" s="12"/>
      <c r="CVK121" s="12"/>
      <c r="CVL121" s="12"/>
      <c r="CVM121" s="12"/>
      <c r="CVN121" s="12"/>
      <c r="CVO121" s="12"/>
      <c r="CVP121" s="12"/>
      <c r="CVQ121" s="12"/>
      <c r="CVR121" s="12"/>
      <c r="CVS121" s="12"/>
      <c r="CVT121" s="12"/>
      <c r="CVU121" s="12"/>
      <c r="CVV121" s="12"/>
      <c r="CVW121" s="12"/>
      <c r="CVX121" s="12"/>
      <c r="CVY121" s="12"/>
      <c r="CVZ121" s="12"/>
      <c r="CWA121" s="12"/>
      <c r="CWB121" s="12"/>
      <c r="CWC121" s="12"/>
      <c r="CWD121" s="12"/>
      <c r="CWE121" s="12"/>
      <c r="CWF121" s="12"/>
      <c r="CWG121" s="12"/>
      <c r="CWH121" s="12"/>
      <c r="CWI121" s="12"/>
      <c r="CWJ121" s="12"/>
      <c r="CWK121" s="12"/>
      <c r="CWL121" s="12"/>
      <c r="CWM121" s="12"/>
      <c r="CWN121" s="12"/>
      <c r="CWO121" s="12"/>
      <c r="CWP121" s="12"/>
      <c r="CWQ121" s="12"/>
      <c r="CWR121" s="12"/>
      <c r="CWS121" s="12"/>
      <c r="CWT121" s="12"/>
      <c r="CWU121" s="12"/>
      <c r="CWV121" s="12"/>
      <c r="CWW121" s="12"/>
      <c r="CWX121" s="12"/>
      <c r="CWY121" s="12"/>
      <c r="CWZ121" s="12"/>
      <c r="CXA121" s="12"/>
      <c r="CXB121" s="12"/>
      <c r="CXC121" s="12"/>
      <c r="CXD121" s="12"/>
      <c r="CXE121" s="12"/>
      <c r="CXF121" s="12"/>
      <c r="CXG121" s="12"/>
      <c r="CXH121" s="12"/>
      <c r="CXI121" s="12"/>
      <c r="CXJ121" s="12"/>
      <c r="CXK121" s="12"/>
      <c r="CXL121" s="12"/>
      <c r="CXM121" s="12"/>
      <c r="CXN121" s="12"/>
      <c r="CXO121" s="12"/>
      <c r="CXP121" s="12"/>
      <c r="CXQ121" s="12"/>
      <c r="CXR121" s="12"/>
      <c r="CXS121" s="12"/>
      <c r="CXT121" s="12"/>
      <c r="CXU121" s="12"/>
      <c r="CXV121" s="12"/>
      <c r="CXW121" s="12"/>
      <c r="CXX121" s="12"/>
      <c r="CXY121" s="12"/>
      <c r="CXZ121" s="12"/>
      <c r="CYA121" s="12"/>
      <c r="CYB121" s="12"/>
      <c r="CYC121" s="12"/>
      <c r="CYD121" s="12"/>
      <c r="CYE121" s="12"/>
      <c r="CYF121" s="12"/>
      <c r="CYG121" s="12"/>
      <c r="CYH121" s="12"/>
      <c r="CYI121" s="12"/>
      <c r="CYJ121" s="12"/>
      <c r="CYK121" s="12"/>
      <c r="CYL121" s="12"/>
      <c r="CYM121" s="12"/>
      <c r="CYN121" s="12"/>
      <c r="CYO121" s="12"/>
      <c r="CYP121" s="12"/>
      <c r="CYQ121" s="12"/>
      <c r="CYR121" s="12"/>
      <c r="CYS121" s="12"/>
      <c r="CYT121" s="12"/>
      <c r="CYU121" s="12"/>
      <c r="CYV121" s="12"/>
      <c r="CYW121" s="12"/>
      <c r="CYX121" s="12"/>
      <c r="CYY121" s="12"/>
      <c r="CYZ121" s="12"/>
      <c r="CZA121" s="12"/>
      <c r="CZB121" s="12"/>
      <c r="CZC121" s="12"/>
      <c r="CZD121" s="12"/>
      <c r="CZE121" s="12"/>
      <c r="CZF121" s="12"/>
      <c r="CZG121" s="12"/>
      <c r="CZH121" s="12"/>
      <c r="CZI121" s="12"/>
      <c r="CZJ121" s="12"/>
      <c r="CZK121" s="12"/>
      <c r="CZL121" s="12"/>
      <c r="CZM121" s="12"/>
      <c r="CZN121" s="12"/>
      <c r="CZO121" s="12"/>
      <c r="CZP121" s="12"/>
      <c r="CZQ121" s="12"/>
      <c r="CZR121" s="12"/>
      <c r="CZS121" s="12"/>
      <c r="CZT121" s="12"/>
      <c r="CZU121" s="12"/>
      <c r="CZV121" s="12"/>
      <c r="CZW121" s="12"/>
      <c r="CZX121" s="12"/>
      <c r="CZY121" s="12"/>
      <c r="CZZ121" s="12"/>
      <c r="DAA121" s="12"/>
      <c r="DAB121" s="12"/>
      <c r="DAC121" s="12"/>
      <c r="DAD121" s="12"/>
      <c r="DAE121" s="12"/>
      <c r="DAF121" s="12"/>
      <c r="DAG121" s="12"/>
      <c r="DAH121" s="12"/>
      <c r="DAI121" s="12"/>
      <c r="DAJ121" s="12"/>
      <c r="DAK121" s="12"/>
      <c r="DAL121" s="12"/>
      <c r="DAM121" s="12"/>
      <c r="DAN121" s="12"/>
      <c r="DAO121" s="12"/>
      <c r="DAP121" s="12"/>
      <c r="DAQ121" s="12"/>
      <c r="DAR121" s="12"/>
      <c r="DAS121" s="12"/>
      <c r="DAT121" s="12"/>
      <c r="DAU121" s="12"/>
      <c r="DAV121" s="12"/>
      <c r="DAW121" s="12"/>
      <c r="DAX121" s="12"/>
      <c r="DAY121" s="12"/>
      <c r="DAZ121" s="12"/>
      <c r="DBA121" s="12"/>
      <c r="DBB121" s="12"/>
      <c r="DBC121" s="12"/>
      <c r="DBD121" s="12"/>
      <c r="DBE121" s="12"/>
      <c r="DBF121" s="12"/>
      <c r="DBG121" s="12"/>
      <c r="DBH121" s="12"/>
      <c r="DBI121" s="12"/>
      <c r="DBJ121" s="12"/>
      <c r="DBK121" s="12"/>
      <c r="DBL121" s="12"/>
      <c r="DBM121" s="12"/>
      <c r="DBN121" s="12"/>
      <c r="DBO121" s="12"/>
      <c r="DBP121" s="12"/>
      <c r="DBQ121" s="12"/>
      <c r="DBR121" s="12"/>
      <c r="DBS121" s="12"/>
      <c r="DBT121" s="12"/>
      <c r="DBU121" s="12"/>
      <c r="DBV121" s="12"/>
      <c r="DBW121" s="12"/>
      <c r="DBX121" s="12"/>
      <c r="DBY121" s="12"/>
      <c r="DBZ121" s="12"/>
      <c r="DCA121" s="12"/>
      <c r="DCB121" s="12"/>
      <c r="DCC121" s="12"/>
      <c r="DCD121" s="12"/>
      <c r="DCE121" s="12"/>
      <c r="DCF121" s="12"/>
      <c r="DCG121" s="12"/>
      <c r="DCH121" s="12"/>
      <c r="DCI121" s="12"/>
      <c r="DCJ121" s="12"/>
      <c r="DCK121" s="12"/>
      <c r="DCL121" s="12"/>
      <c r="DCM121" s="12"/>
      <c r="DCN121" s="12"/>
      <c r="DCO121" s="12"/>
      <c r="DCP121" s="12"/>
      <c r="DCQ121" s="12"/>
      <c r="DCR121" s="12"/>
      <c r="DCS121" s="12"/>
      <c r="DCT121" s="12"/>
      <c r="DCU121" s="12"/>
      <c r="DCV121" s="12"/>
      <c r="DCW121" s="12"/>
      <c r="DCX121" s="12"/>
      <c r="DCY121" s="12"/>
      <c r="DCZ121" s="12"/>
      <c r="DDA121" s="12"/>
      <c r="DDB121" s="12"/>
      <c r="DDC121" s="12"/>
      <c r="DDD121" s="12"/>
      <c r="DDE121" s="12"/>
      <c r="DDF121" s="12"/>
      <c r="DDG121" s="12"/>
      <c r="DDH121" s="12"/>
      <c r="DDI121" s="12"/>
      <c r="DDJ121" s="12"/>
      <c r="DDK121" s="12"/>
      <c r="DDL121" s="12"/>
      <c r="DDM121" s="12"/>
      <c r="DDN121" s="12"/>
      <c r="DDO121" s="12"/>
      <c r="DDP121" s="12"/>
      <c r="DDQ121" s="12"/>
      <c r="DDR121" s="12"/>
      <c r="DDS121" s="12"/>
      <c r="DDT121" s="12"/>
      <c r="DDU121" s="12"/>
      <c r="DDV121" s="12"/>
      <c r="DDW121" s="12"/>
      <c r="DDX121" s="12"/>
      <c r="DDY121" s="12"/>
      <c r="DDZ121" s="12"/>
      <c r="DEA121" s="12"/>
      <c r="DEB121" s="12"/>
      <c r="DEC121" s="12"/>
      <c r="DED121" s="12"/>
      <c r="DEE121" s="12"/>
      <c r="DEF121" s="12"/>
      <c r="DEG121" s="12"/>
      <c r="DEH121" s="12"/>
      <c r="DEI121" s="12"/>
      <c r="DEJ121" s="12"/>
      <c r="DEK121" s="12"/>
      <c r="DEL121" s="12"/>
      <c r="DEM121" s="12"/>
      <c r="DEN121" s="12"/>
      <c r="DEO121" s="12"/>
      <c r="DEP121" s="12"/>
      <c r="DEQ121" s="12"/>
      <c r="DER121" s="12"/>
      <c r="DES121" s="12"/>
      <c r="DET121" s="12"/>
      <c r="DEU121" s="12"/>
      <c r="DEV121" s="12"/>
      <c r="DEW121" s="12"/>
      <c r="DEX121" s="12"/>
      <c r="DEY121" s="12"/>
      <c r="DEZ121" s="12"/>
      <c r="DFA121" s="12"/>
      <c r="DFB121" s="12"/>
      <c r="DFC121" s="12"/>
      <c r="DFD121" s="12"/>
      <c r="DFE121" s="12"/>
      <c r="DFF121" s="12"/>
      <c r="DFG121" s="12"/>
      <c r="DFH121" s="12"/>
      <c r="DFI121" s="12"/>
      <c r="DFJ121" s="12"/>
      <c r="DFK121" s="12"/>
      <c r="DFL121" s="12"/>
      <c r="DFM121" s="12"/>
      <c r="DFN121" s="12"/>
      <c r="DFO121" s="12"/>
      <c r="DFP121" s="12"/>
      <c r="DFQ121" s="12"/>
      <c r="DFR121" s="12"/>
      <c r="DFS121" s="12"/>
      <c r="DFT121" s="12"/>
      <c r="DFU121" s="12"/>
      <c r="DFV121" s="12"/>
      <c r="DFW121" s="12"/>
      <c r="DFX121" s="12"/>
      <c r="DFY121" s="12"/>
      <c r="DFZ121" s="12"/>
      <c r="DGA121" s="12"/>
      <c r="DGB121" s="12"/>
      <c r="DGC121" s="12"/>
      <c r="DGD121" s="12"/>
      <c r="DGE121" s="12"/>
      <c r="DGF121" s="12"/>
      <c r="DGG121" s="12"/>
      <c r="DGH121" s="12"/>
      <c r="DGI121" s="12"/>
      <c r="DGJ121" s="12"/>
      <c r="DGK121" s="12"/>
      <c r="DGL121" s="12"/>
      <c r="DGM121" s="12"/>
      <c r="DGN121" s="12"/>
      <c r="DGO121" s="12"/>
      <c r="DGP121" s="12"/>
      <c r="DGQ121" s="12"/>
      <c r="DGR121" s="12"/>
      <c r="DGS121" s="12"/>
      <c r="DGT121" s="12"/>
      <c r="DGU121" s="12"/>
      <c r="DGV121" s="12"/>
      <c r="DGW121" s="12"/>
      <c r="DGX121" s="12"/>
      <c r="DGY121" s="12"/>
      <c r="DGZ121" s="12"/>
      <c r="DHA121" s="12"/>
      <c r="DHB121" s="12"/>
      <c r="DHC121" s="12"/>
      <c r="DHD121" s="12"/>
      <c r="DHE121" s="12"/>
      <c r="DHF121" s="12"/>
      <c r="DHG121" s="12"/>
      <c r="DHH121" s="12"/>
      <c r="DHI121" s="12"/>
      <c r="DHJ121" s="12"/>
      <c r="DHK121" s="12"/>
      <c r="DHL121" s="12"/>
      <c r="DHM121" s="12"/>
      <c r="DHN121" s="12"/>
      <c r="DHO121" s="12"/>
      <c r="DHP121" s="12"/>
      <c r="DHQ121" s="12"/>
      <c r="DHR121" s="12"/>
      <c r="DHS121" s="12"/>
      <c r="DHT121" s="12"/>
      <c r="DHU121" s="12"/>
      <c r="DHV121" s="12"/>
      <c r="DHW121" s="12"/>
      <c r="DHX121" s="12"/>
      <c r="DHY121" s="12"/>
      <c r="DHZ121" s="12"/>
      <c r="DIA121" s="12"/>
      <c r="DIB121" s="12"/>
      <c r="DIC121" s="12"/>
      <c r="DID121" s="12"/>
      <c r="DIE121" s="12"/>
      <c r="DIF121" s="12"/>
      <c r="DIG121" s="12"/>
      <c r="DIH121" s="12"/>
      <c r="DII121" s="12"/>
      <c r="DIJ121" s="12"/>
      <c r="DIK121" s="12"/>
      <c r="DIL121" s="12"/>
      <c r="DIM121" s="12"/>
      <c r="DIN121" s="12"/>
      <c r="DIO121" s="12"/>
      <c r="DIP121" s="12"/>
      <c r="DIQ121" s="12"/>
      <c r="DIR121" s="12"/>
      <c r="DIS121" s="12"/>
      <c r="DIT121" s="12"/>
      <c r="DIU121" s="12"/>
      <c r="DIV121" s="12"/>
      <c r="DIW121" s="12"/>
      <c r="DIX121" s="12"/>
      <c r="DIY121" s="12"/>
      <c r="DIZ121" s="12"/>
      <c r="DJA121" s="12"/>
      <c r="DJB121" s="12"/>
      <c r="DJC121" s="12"/>
      <c r="DJD121" s="12"/>
      <c r="DJE121" s="12"/>
      <c r="DJF121" s="12"/>
      <c r="DJG121" s="12"/>
      <c r="DJH121" s="12"/>
      <c r="DJI121" s="12"/>
      <c r="DJJ121" s="12"/>
      <c r="DJK121" s="12"/>
      <c r="DJL121" s="12"/>
      <c r="DJM121" s="12"/>
      <c r="DJN121" s="12"/>
      <c r="DJO121" s="12"/>
      <c r="DJP121" s="12"/>
      <c r="DJQ121" s="12"/>
      <c r="DJR121" s="12"/>
      <c r="DJS121" s="12"/>
      <c r="DJT121" s="12"/>
      <c r="DJU121" s="12"/>
      <c r="DJV121" s="12"/>
      <c r="DJW121" s="12"/>
      <c r="DJX121" s="12"/>
      <c r="DJY121" s="12"/>
      <c r="DJZ121" s="12"/>
      <c r="DKA121" s="12"/>
      <c r="DKB121" s="12"/>
      <c r="DKC121" s="12"/>
      <c r="DKD121" s="12"/>
      <c r="DKE121" s="12"/>
      <c r="DKF121" s="12"/>
      <c r="DKG121" s="12"/>
      <c r="DKH121" s="12"/>
      <c r="DKI121" s="12"/>
      <c r="DKJ121" s="12"/>
      <c r="DKK121" s="12"/>
      <c r="DKL121" s="12"/>
      <c r="DKM121" s="12"/>
      <c r="DKN121" s="12"/>
      <c r="DKO121" s="12"/>
      <c r="DKP121" s="12"/>
      <c r="DKQ121" s="12"/>
      <c r="DKR121" s="12"/>
      <c r="DKS121" s="12"/>
      <c r="DKT121" s="12"/>
      <c r="DKU121" s="12"/>
      <c r="DKV121" s="12"/>
      <c r="DKW121" s="12"/>
      <c r="DKX121" s="12"/>
      <c r="DKY121" s="12"/>
      <c r="DKZ121" s="12"/>
      <c r="DLA121" s="12"/>
      <c r="DLB121" s="12"/>
      <c r="DLC121" s="12"/>
      <c r="DLD121" s="12"/>
      <c r="DLE121" s="12"/>
      <c r="DLF121" s="12"/>
      <c r="DLG121" s="12"/>
      <c r="DLH121" s="12"/>
      <c r="DLI121" s="12"/>
      <c r="DLJ121" s="12"/>
      <c r="DLK121" s="12"/>
      <c r="DLL121" s="12"/>
      <c r="DLM121" s="12"/>
      <c r="DLN121" s="12"/>
      <c r="DLO121" s="12"/>
      <c r="DLP121" s="12"/>
      <c r="DLQ121" s="12"/>
      <c r="DLR121" s="12"/>
      <c r="DLS121" s="12"/>
      <c r="DLT121" s="12"/>
      <c r="DLU121" s="12"/>
      <c r="DLV121" s="12"/>
      <c r="DLW121" s="12"/>
      <c r="DLX121" s="12"/>
      <c r="DLY121" s="12"/>
      <c r="DLZ121" s="12"/>
      <c r="DMA121" s="12"/>
      <c r="DMB121" s="12"/>
      <c r="DMC121" s="12"/>
      <c r="DMD121" s="12"/>
      <c r="DME121" s="12"/>
      <c r="DMF121" s="12"/>
      <c r="DMG121" s="12"/>
      <c r="DMH121" s="12"/>
      <c r="DMI121" s="12"/>
      <c r="DMJ121" s="12"/>
      <c r="DMK121" s="12"/>
      <c r="DML121" s="12"/>
      <c r="DMM121" s="12"/>
      <c r="DMN121" s="12"/>
      <c r="DMO121" s="12"/>
      <c r="DMP121" s="12"/>
      <c r="DMQ121" s="12"/>
      <c r="DMR121" s="12"/>
      <c r="DMS121" s="12"/>
      <c r="DMT121" s="12"/>
      <c r="DMU121" s="12"/>
      <c r="DMV121" s="12"/>
      <c r="DMW121" s="12"/>
      <c r="DMX121" s="12"/>
      <c r="DMY121" s="12"/>
      <c r="DMZ121" s="12"/>
      <c r="DNA121" s="12"/>
      <c r="DNB121" s="12"/>
      <c r="DNC121" s="12"/>
      <c r="DND121" s="12"/>
      <c r="DNE121" s="12"/>
      <c r="DNF121" s="12"/>
      <c r="DNG121" s="12"/>
      <c r="DNH121" s="12"/>
      <c r="DNI121" s="12"/>
      <c r="DNJ121" s="12"/>
      <c r="DNK121" s="12"/>
      <c r="DNL121" s="12"/>
      <c r="DNM121" s="12"/>
      <c r="DNN121" s="12"/>
      <c r="DNO121" s="12"/>
      <c r="DNP121" s="12"/>
      <c r="DNQ121" s="12"/>
      <c r="DNR121" s="12"/>
      <c r="DNS121" s="12"/>
      <c r="DNT121" s="12"/>
      <c r="DNU121" s="12"/>
      <c r="DNV121" s="12"/>
      <c r="DNW121" s="12"/>
      <c r="DNX121" s="12"/>
      <c r="DNY121" s="12"/>
      <c r="DNZ121" s="12"/>
      <c r="DOA121" s="12"/>
      <c r="DOB121" s="12"/>
      <c r="DOC121" s="12"/>
      <c r="DOD121" s="12"/>
      <c r="DOE121" s="12"/>
      <c r="DOF121" s="12"/>
      <c r="DOG121" s="12"/>
      <c r="DOH121" s="12"/>
      <c r="DOI121" s="12"/>
      <c r="DOJ121" s="12"/>
      <c r="DOK121" s="12"/>
      <c r="DOL121" s="12"/>
      <c r="DOM121" s="12"/>
      <c r="DON121" s="12"/>
      <c r="DOO121" s="12"/>
      <c r="DOP121" s="12"/>
      <c r="DOQ121" s="12"/>
      <c r="DOR121" s="12"/>
      <c r="DOS121" s="12"/>
      <c r="DOT121" s="12"/>
      <c r="DOU121" s="12"/>
      <c r="DOV121" s="12"/>
      <c r="DOW121" s="12"/>
      <c r="DOX121" s="12"/>
      <c r="DOY121" s="12"/>
      <c r="DOZ121" s="12"/>
      <c r="DPA121" s="12"/>
      <c r="DPB121" s="12"/>
      <c r="DPC121" s="12"/>
      <c r="DPD121" s="12"/>
      <c r="DPE121" s="12"/>
      <c r="DPF121" s="12"/>
      <c r="DPG121" s="12"/>
      <c r="DPH121" s="12"/>
      <c r="DPI121" s="12"/>
      <c r="DPJ121" s="12"/>
      <c r="DPK121" s="12"/>
      <c r="DPL121" s="12"/>
      <c r="DPM121" s="12"/>
      <c r="DPN121" s="12"/>
      <c r="DPO121" s="12"/>
      <c r="DPP121" s="12"/>
      <c r="DPQ121" s="12"/>
      <c r="DPR121" s="12"/>
      <c r="DPS121" s="12"/>
      <c r="DPT121" s="12"/>
      <c r="DPU121" s="12"/>
      <c r="DPV121" s="12"/>
      <c r="DPW121" s="12"/>
      <c r="DPX121" s="12"/>
      <c r="DPY121" s="12"/>
      <c r="DPZ121" s="12"/>
      <c r="DQA121" s="12"/>
      <c r="DQB121" s="12"/>
      <c r="DQC121" s="12"/>
      <c r="DQD121" s="12"/>
      <c r="DQE121" s="12"/>
      <c r="DQF121" s="12"/>
      <c r="DQG121" s="12"/>
      <c r="DQH121" s="12"/>
      <c r="DQI121" s="12"/>
      <c r="DQJ121" s="12"/>
      <c r="DQK121" s="12"/>
      <c r="DQL121" s="12"/>
      <c r="DQM121" s="12"/>
      <c r="DQN121" s="12"/>
      <c r="DQO121" s="12"/>
      <c r="DQP121" s="12"/>
      <c r="DQQ121" s="12"/>
      <c r="DQR121" s="12"/>
      <c r="DQS121" s="12"/>
      <c r="DQT121" s="12"/>
      <c r="DQU121" s="12"/>
      <c r="DQV121" s="12"/>
      <c r="DQW121" s="12"/>
      <c r="DQX121" s="12"/>
      <c r="DQY121" s="12"/>
      <c r="DQZ121" s="12"/>
      <c r="DRA121" s="12"/>
      <c r="DRB121" s="12"/>
      <c r="DRC121" s="12"/>
      <c r="DRD121" s="12"/>
      <c r="DRE121" s="12"/>
      <c r="DRF121" s="12"/>
      <c r="DRG121" s="12"/>
      <c r="DRH121" s="12"/>
      <c r="DRI121" s="12"/>
      <c r="DRJ121" s="12"/>
      <c r="DRK121" s="12"/>
      <c r="DRL121" s="12"/>
      <c r="DRM121" s="12"/>
      <c r="DRN121" s="12"/>
      <c r="DRO121" s="12"/>
      <c r="DRP121" s="12"/>
      <c r="DRQ121" s="12"/>
      <c r="DRR121" s="12"/>
      <c r="DRS121" s="12"/>
      <c r="DRT121" s="12"/>
      <c r="DRU121" s="12"/>
      <c r="DRV121" s="12"/>
      <c r="DRW121" s="12"/>
      <c r="DRX121" s="12"/>
      <c r="DRY121" s="12"/>
      <c r="DRZ121" s="12"/>
      <c r="DSA121" s="12"/>
      <c r="DSB121" s="12"/>
      <c r="DSC121" s="12"/>
      <c r="DSD121" s="12"/>
      <c r="DSE121" s="12"/>
      <c r="DSF121" s="12"/>
      <c r="DSG121" s="12"/>
      <c r="DSH121" s="12"/>
      <c r="DSI121" s="12"/>
      <c r="DSJ121" s="12"/>
      <c r="DSK121" s="12"/>
      <c r="DSL121" s="12"/>
      <c r="DSM121" s="12"/>
      <c r="DSN121" s="12"/>
      <c r="DSO121" s="12"/>
      <c r="DSP121" s="12"/>
      <c r="DSQ121" s="12"/>
      <c r="DSR121" s="12"/>
      <c r="DSS121" s="12"/>
      <c r="DST121" s="12"/>
      <c r="DSU121" s="12"/>
      <c r="DSV121" s="12"/>
      <c r="DSW121" s="12"/>
      <c r="DSX121" s="12"/>
      <c r="DSY121" s="12"/>
      <c r="DSZ121" s="12"/>
      <c r="DTA121" s="12"/>
      <c r="DTB121" s="12"/>
      <c r="DTC121" s="12"/>
      <c r="DTD121" s="12"/>
      <c r="DTE121" s="12"/>
      <c r="DTF121" s="12"/>
      <c r="DTG121" s="12"/>
      <c r="DTH121" s="12"/>
      <c r="DTI121" s="12"/>
      <c r="DTJ121" s="12"/>
      <c r="DTK121" s="12"/>
      <c r="DTL121" s="12"/>
      <c r="DTM121" s="12"/>
      <c r="DTN121" s="12"/>
      <c r="DTO121" s="12"/>
      <c r="DTP121" s="12"/>
      <c r="DTQ121" s="12"/>
      <c r="DTR121" s="12"/>
      <c r="DTS121" s="12"/>
      <c r="DTT121" s="12"/>
      <c r="DTU121" s="12"/>
      <c r="DTV121" s="12"/>
      <c r="DTW121" s="12"/>
      <c r="DTX121" s="12"/>
      <c r="DTY121" s="12"/>
      <c r="DTZ121" s="12"/>
      <c r="DUA121" s="12"/>
      <c r="DUB121" s="12"/>
      <c r="DUC121" s="12"/>
      <c r="DUD121" s="12"/>
      <c r="DUE121" s="12"/>
      <c r="DUF121" s="12"/>
      <c r="DUG121" s="12"/>
      <c r="DUH121" s="12"/>
      <c r="DUI121" s="12"/>
      <c r="DUJ121" s="12"/>
      <c r="DUK121" s="12"/>
      <c r="DUL121" s="12"/>
      <c r="DUM121" s="12"/>
      <c r="DUN121" s="12"/>
      <c r="DUO121" s="12"/>
      <c r="DUP121" s="12"/>
      <c r="DUQ121" s="12"/>
      <c r="DUR121" s="12"/>
      <c r="DUS121" s="12"/>
      <c r="DUT121" s="12"/>
      <c r="DUU121" s="12"/>
      <c r="DUV121" s="12"/>
      <c r="DUW121" s="12"/>
      <c r="DUX121" s="12"/>
      <c r="DUY121" s="12"/>
      <c r="DUZ121" s="12"/>
      <c r="DVA121" s="12"/>
      <c r="DVB121" s="12"/>
      <c r="DVC121" s="12"/>
      <c r="DVD121" s="12"/>
      <c r="DVE121" s="12"/>
      <c r="DVF121" s="12"/>
      <c r="DVG121" s="12"/>
      <c r="DVH121" s="12"/>
      <c r="DVI121" s="12"/>
      <c r="DVJ121" s="12"/>
      <c r="DVK121" s="12"/>
      <c r="DVL121" s="12"/>
      <c r="DVM121" s="12"/>
      <c r="DVN121" s="12"/>
      <c r="DVO121" s="12"/>
      <c r="DVP121" s="12"/>
      <c r="DVQ121" s="12"/>
      <c r="DVR121" s="12"/>
      <c r="DVS121" s="12"/>
      <c r="DVT121" s="12"/>
      <c r="DVU121" s="12"/>
      <c r="DVV121" s="12"/>
      <c r="DVW121" s="12"/>
      <c r="DVX121" s="12"/>
      <c r="DVY121" s="12"/>
      <c r="DVZ121" s="12"/>
      <c r="DWA121" s="12"/>
      <c r="DWB121" s="12"/>
      <c r="DWC121" s="12"/>
      <c r="DWD121" s="12"/>
      <c r="DWE121" s="12"/>
      <c r="DWF121" s="12"/>
      <c r="DWG121" s="12"/>
      <c r="DWH121" s="12"/>
      <c r="DWI121" s="12"/>
      <c r="DWJ121" s="12"/>
      <c r="DWK121" s="12"/>
      <c r="DWL121" s="12"/>
      <c r="DWM121" s="12"/>
      <c r="DWN121" s="12"/>
      <c r="DWO121" s="12"/>
      <c r="DWP121" s="12"/>
      <c r="DWQ121" s="12"/>
      <c r="DWR121" s="12"/>
      <c r="DWS121" s="12"/>
      <c r="DWT121" s="12"/>
      <c r="DWU121" s="12"/>
      <c r="DWV121" s="12"/>
      <c r="DWW121" s="12"/>
      <c r="DWX121" s="12"/>
      <c r="DWY121" s="12"/>
      <c r="DWZ121" s="12"/>
      <c r="DXA121" s="12"/>
      <c r="DXB121" s="12"/>
      <c r="DXC121" s="12"/>
      <c r="DXD121" s="12"/>
      <c r="DXE121" s="12"/>
      <c r="DXF121" s="12"/>
      <c r="DXG121" s="12"/>
      <c r="DXH121" s="12"/>
      <c r="DXI121" s="12"/>
      <c r="DXJ121" s="12"/>
      <c r="DXK121" s="12"/>
      <c r="DXL121" s="12"/>
      <c r="DXM121" s="12"/>
      <c r="DXN121" s="12"/>
      <c r="DXO121" s="12"/>
      <c r="DXP121" s="12"/>
      <c r="DXQ121" s="12"/>
      <c r="DXR121" s="12"/>
      <c r="DXS121" s="12"/>
      <c r="DXT121" s="12"/>
      <c r="DXU121" s="12"/>
      <c r="DXV121" s="12"/>
      <c r="DXW121" s="12"/>
      <c r="DXX121" s="12"/>
      <c r="DXY121" s="12"/>
      <c r="DXZ121" s="12"/>
      <c r="DYA121" s="12"/>
      <c r="DYB121" s="12"/>
      <c r="DYC121" s="12"/>
      <c r="DYD121" s="12"/>
      <c r="DYE121" s="12"/>
      <c r="DYF121" s="12"/>
      <c r="DYG121" s="12"/>
      <c r="DYH121" s="12"/>
      <c r="DYI121" s="12"/>
      <c r="DYJ121" s="12"/>
      <c r="DYK121" s="12"/>
      <c r="DYL121" s="12"/>
      <c r="DYM121" s="12"/>
      <c r="DYN121" s="12"/>
      <c r="DYO121" s="12"/>
      <c r="DYP121" s="12"/>
      <c r="DYQ121" s="12"/>
      <c r="DYR121" s="12"/>
      <c r="DYS121" s="12"/>
      <c r="DYT121" s="12"/>
      <c r="DYU121" s="12"/>
      <c r="DYV121" s="12"/>
      <c r="DYW121" s="12"/>
      <c r="DYX121" s="12"/>
      <c r="DYY121" s="12"/>
      <c r="DYZ121" s="12"/>
      <c r="DZA121" s="12"/>
      <c r="DZB121" s="12"/>
      <c r="DZC121" s="12"/>
      <c r="DZD121" s="12"/>
      <c r="DZE121" s="12"/>
      <c r="DZF121" s="12"/>
      <c r="DZG121" s="12"/>
      <c r="DZH121" s="12"/>
      <c r="DZI121" s="12"/>
      <c r="DZJ121" s="12"/>
      <c r="DZK121" s="12"/>
      <c r="DZL121" s="12"/>
      <c r="DZM121" s="12"/>
      <c r="DZN121" s="12"/>
      <c r="DZO121" s="12"/>
      <c r="DZP121" s="12"/>
      <c r="DZQ121" s="12"/>
      <c r="DZR121" s="12"/>
      <c r="DZS121" s="12"/>
      <c r="DZT121" s="12"/>
      <c r="DZU121" s="12"/>
      <c r="DZV121" s="12"/>
      <c r="DZW121" s="12"/>
      <c r="DZX121" s="12"/>
      <c r="DZY121" s="12"/>
      <c r="DZZ121" s="12"/>
      <c r="EAA121" s="12"/>
      <c r="EAB121" s="12"/>
      <c r="EAC121" s="12"/>
      <c r="EAD121" s="12"/>
      <c r="EAE121" s="12"/>
      <c r="EAF121" s="12"/>
      <c r="EAG121" s="12"/>
      <c r="EAH121" s="12"/>
      <c r="EAI121" s="12"/>
      <c r="EAJ121" s="12"/>
      <c r="EAK121" s="12"/>
      <c r="EAL121" s="12"/>
      <c r="EAM121" s="12"/>
      <c r="EAN121" s="12"/>
      <c r="EAO121" s="12"/>
      <c r="EAP121" s="12"/>
      <c r="EAQ121" s="12"/>
      <c r="EAR121" s="12"/>
      <c r="EAS121" s="12"/>
      <c r="EAT121" s="12"/>
      <c r="EAU121" s="12"/>
      <c r="EAV121" s="12"/>
      <c r="EAW121" s="12"/>
      <c r="EAX121" s="12"/>
      <c r="EAY121" s="12"/>
      <c r="EAZ121" s="12"/>
      <c r="EBA121" s="12"/>
      <c r="EBB121" s="12"/>
      <c r="EBC121" s="12"/>
      <c r="EBD121" s="12"/>
      <c r="EBE121" s="12"/>
      <c r="EBF121" s="12"/>
      <c r="EBG121" s="12"/>
      <c r="EBH121" s="12"/>
      <c r="EBI121" s="12"/>
      <c r="EBJ121" s="12"/>
      <c r="EBK121" s="12"/>
      <c r="EBL121" s="12"/>
      <c r="EBM121" s="12"/>
      <c r="EBN121" s="12"/>
      <c r="EBO121" s="12"/>
      <c r="EBP121" s="12"/>
      <c r="EBQ121" s="12"/>
      <c r="EBR121" s="12"/>
      <c r="EBS121" s="12"/>
      <c r="EBT121" s="12"/>
      <c r="EBU121" s="12"/>
      <c r="EBV121" s="12"/>
      <c r="EBW121" s="12"/>
      <c r="EBX121" s="12"/>
      <c r="EBY121" s="12"/>
      <c r="EBZ121" s="12"/>
      <c r="ECA121" s="12"/>
      <c r="ECB121" s="12"/>
      <c r="ECC121" s="12"/>
      <c r="ECD121" s="12"/>
      <c r="ECE121" s="12"/>
      <c r="ECF121" s="12"/>
      <c r="ECG121" s="12"/>
      <c r="ECH121" s="12"/>
      <c r="ECI121" s="12"/>
      <c r="ECJ121" s="12"/>
      <c r="ECK121" s="12"/>
      <c r="ECL121" s="12"/>
      <c r="ECM121" s="12"/>
      <c r="ECN121" s="12"/>
      <c r="ECO121" s="12"/>
      <c r="ECP121" s="12"/>
      <c r="ECQ121" s="12"/>
      <c r="ECR121" s="12"/>
      <c r="ECS121" s="12"/>
      <c r="ECT121" s="12"/>
      <c r="ECU121" s="12"/>
      <c r="ECV121" s="12"/>
      <c r="ECW121" s="12"/>
      <c r="ECX121" s="12"/>
      <c r="ECY121" s="12"/>
      <c r="ECZ121" s="12"/>
      <c r="EDA121" s="12"/>
      <c r="EDB121" s="12"/>
      <c r="EDC121" s="12"/>
      <c r="EDD121" s="12"/>
      <c r="EDE121" s="12"/>
      <c r="EDF121" s="12"/>
      <c r="EDG121" s="12"/>
      <c r="EDH121" s="12"/>
      <c r="EDI121" s="12"/>
      <c r="EDJ121" s="12"/>
      <c r="EDK121" s="12"/>
      <c r="EDL121" s="12"/>
      <c r="EDM121" s="12"/>
      <c r="EDN121" s="12"/>
      <c r="EDO121" s="12"/>
      <c r="EDP121" s="12"/>
      <c r="EDQ121" s="12"/>
      <c r="EDR121" s="12"/>
      <c r="EDS121" s="12"/>
      <c r="EDT121" s="12"/>
      <c r="EDU121" s="12"/>
      <c r="EDV121" s="12"/>
      <c r="EDW121" s="12"/>
      <c r="EDX121" s="12"/>
      <c r="EDY121" s="12"/>
      <c r="EDZ121" s="12"/>
      <c r="EEA121" s="12"/>
      <c r="EEB121" s="12"/>
      <c r="EEC121" s="12"/>
      <c r="EED121" s="12"/>
      <c r="EEE121" s="12"/>
      <c r="EEF121" s="12"/>
      <c r="EEG121" s="12"/>
      <c r="EEH121" s="12"/>
      <c r="EEI121" s="12"/>
      <c r="EEJ121" s="12"/>
      <c r="EEK121" s="12"/>
      <c r="EEL121" s="12"/>
      <c r="EEM121" s="12"/>
      <c r="EEN121" s="12"/>
      <c r="EEO121" s="12"/>
      <c r="EEP121" s="12"/>
      <c r="EEQ121" s="12"/>
      <c r="EER121" s="12"/>
      <c r="EES121" s="12"/>
      <c r="EET121" s="12"/>
      <c r="EEU121" s="12"/>
      <c r="EEV121" s="12"/>
      <c r="EEW121" s="12"/>
      <c r="EEX121" s="12"/>
      <c r="EEY121" s="12"/>
      <c r="EEZ121" s="12"/>
      <c r="EFA121" s="12"/>
      <c r="EFB121" s="12"/>
      <c r="EFC121" s="12"/>
      <c r="EFD121" s="12"/>
      <c r="EFE121" s="12"/>
      <c r="EFF121" s="12"/>
      <c r="EFG121" s="12"/>
      <c r="EFH121" s="12"/>
      <c r="EFI121" s="12"/>
      <c r="EFJ121" s="12"/>
      <c r="EFK121" s="12"/>
      <c r="EFL121" s="12"/>
      <c r="EFM121" s="12"/>
      <c r="EFN121" s="12"/>
      <c r="EFO121" s="12"/>
      <c r="EFP121" s="12"/>
      <c r="EFQ121" s="12"/>
      <c r="EFR121" s="12"/>
      <c r="EFS121" s="12"/>
      <c r="EFT121" s="12"/>
      <c r="EFU121" s="12"/>
      <c r="EFV121" s="12"/>
      <c r="EFW121" s="12"/>
      <c r="EFX121" s="12"/>
      <c r="EFY121" s="12"/>
      <c r="EFZ121" s="12"/>
      <c r="EGA121" s="12"/>
      <c r="EGB121" s="12"/>
      <c r="EGC121" s="12"/>
      <c r="EGD121" s="12"/>
      <c r="EGE121" s="12"/>
      <c r="EGF121" s="12"/>
      <c r="EGG121" s="12"/>
      <c r="EGH121" s="12"/>
      <c r="EGI121" s="12"/>
      <c r="EGJ121" s="12"/>
      <c r="EGK121" s="12"/>
      <c r="EGL121" s="12"/>
      <c r="EGM121" s="12"/>
      <c r="EGN121" s="12"/>
      <c r="EGO121" s="12"/>
      <c r="EGP121" s="12"/>
      <c r="EGQ121" s="12"/>
      <c r="EGR121" s="12"/>
      <c r="EGS121" s="12"/>
      <c r="EGT121" s="12"/>
      <c r="EGU121" s="12"/>
      <c r="EGV121" s="12"/>
      <c r="EGW121" s="12"/>
      <c r="EGX121" s="12"/>
      <c r="EGY121" s="12"/>
      <c r="EGZ121" s="12"/>
      <c r="EHA121" s="12"/>
      <c r="EHB121" s="12"/>
      <c r="EHC121" s="12"/>
      <c r="EHD121" s="12"/>
      <c r="EHE121" s="12"/>
      <c r="EHF121" s="12"/>
      <c r="EHG121" s="12"/>
      <c r="EHH121" s="12"/>
      <c r="EHI121" s="12"/>
      <c r="EHJ121" s="12"/>
      <c r="EHK121" s="12"/>
      <c r="EHL121" s="12"/>
      <c r="EHM121" s="12"/>
      <c r="EHN121" s="12"/>
      <c r="EHO121" s="12"/>
      <c r="EHP121" s="12"/>
      <c r="EHQ121" s="12"/>
      <c r="EHR121" s="12"/>
      <c r="EHS121" s="12"/>
      <c r="EHT121" s="12"/>
      <c r="EHU121" s="12"/>
      <c r="EHV121" s="12"/>
      <c r="EHW121" s="12"/>
      <c r="EHX121" s="12"/>
      <c r="EHY121" s="12"/>
      <c r="EHZ121" s="12"/>
      <c r="EIA121" s="12"/>
      <c r="EIB121" s="12"/>
      <c r="EIC121" s="12"/>
      <c r="EID121" s="12"/>
      <c r="EIE121" s="12"/>
      <c r="EIF121" s="12"/>
      <c r="EIG121" s="12"/>
      <c r="EIH121" s="12"/>
      <c r="EII121" s="12"/>
      <c r="EIJ121" s="12"/>
      <c r="EIK121" s="12"/>
      <c r="EIL121" s="12"/>
      <c r="EIM121" s="12"/>
      <c r="EIN121" s="12"/>
      <c r="EIO121" s="12"/>
      <c r="EIP121" s="12"/>
      <c r="EIQ121" s="12"/>
      <c r="EIR121" s="12"/>
      <c r="EIS121" s="12"/>
      <c r="EIT121" s="12"/>
      <c r="EIU121" s="12"/>
      <c r="EIV121" s="12"/>
      <c r="EIW121" s="12"/>
      <c r="EIX121" s="12"/>
      <c r="EIY121" s="12"/>
      <c r="EIZ121" s="12"/>
      <c r="EJA121" s="12"/>
      <c r="EJB121" s="12"/>
      <c r="EJC121" s="12"/>
      <c r="EJD121" s="12"/>
      <c r="EJE121" s="12"/>
      <c r="EJF121" s="12"/>
      <c r="EJG121" s="12"/>
      <c r="EJH121" s="12"/>
      <c r="EJI121" s="12"/>
      <c r="EJJ121" s="12"/>
      <c r="EJK121" s="12"/>
      <c r="EJL121" s="12"/>
      <c r="EJM121" s="12"/>
      <c r="EJN121" s="12"/>
      <c r="EJO121" s="12"/>
      <c r="EJP121" s="12"/>
      <c r="EJQ121" s="12"/>
      <c r="EJR121" s="12"/>
      <c r="EJS121" s="12"/>
      <c r="EJT121" s="12"/>
      <c r="EJU121" s="12"/>
      <c r="EJV121" s="12"/>
      <c r="EJW121" s="12"/>
      <c r="EJX121" s="12"/>
      <c r="EJY121" s="12"/>
      <c r="EJZ121" s="12"/>
      <c r="EKA121" s="12"/>
      <c r="EKB121" s="12"/>
      <c r="EKC121" s="12"/>
      <c r="EKD121" s="12"/>
      <c r="EKE121" s="12"/>
      <c r="EKF121" s="12"/>
      <c r="EKG121" s="12"/>
      <c r="EKH121" s="12"/>
      <c r="EKI121" s="12"/>
      <c r="EKJ121" s="12"/>
      <c r="EKK121" s="12"/>
      <c r="EKL121" s="12"/>
      <c r="EKM121" s="12"/>
      <c r="EKN121" s="12"/>
      <c r="EKO121" s="12"/>
      <c r="EKP121" s="12"/>
      <c r="EKQ121" s="12"/>
      <c r="EKR121" s="12"/>
      <c r="EKS121" s="12"/>
      <c r="EKT121" s="12"/>
      <c r="EKU121" s="12"/>
      <c r="EKV121" s="12"/>
      <c r="EKW121" s="12"/>
      <c r="EKX121" s="12"/>
      <c r="EKY121" s="12"/>
      <c r="EKZ121" s="12"/>
      <c r="ELA121" s="12"/>
      <c r="ELB121" s="12"/>
      <c r="ELC121" s="12"/>
      <c r="ELD121" s="12"/>
      <c r="ELE121" s="12"/>
      <c r="ELF121" s="12"/>
      <c r="ELG121" s="12"/>
      <c r="ELH121" s="12"/>
      <c r="ELI121" s="12"/>
      <c r="ELJ121" s="12"/>
      <c r="ELK121" s="12"/>
      <c r="ELL121" s="12"/>
      <c r="ELM121" s="12"/>
      <c r="ELN121" s="12"/>
      <c r="ELO121" s="12"/>
      <c r="ELP121" s="12"/>
      <c r="ELQ121" s="12"/>
      <c r="ELR121" s="12"/>
      <c r="ELS121" s="12"/>
      <c r="ELT121" s="12"/>
      <c r="ELU121" s="12"/>
      <c r="ELV121" s="12"/>
      <c r="ELW121" s="12"/>
      <c r="ELX121" s="12"/>
      <c r="ELY121" s="12"/>
      <c r="ELZ121" s="12"/>
      <c r="EMA121" s="12"/>
      <c r="EMB121" s="12"/>
      <c r="EMC121" s="12"/>
      <c r="EMD121" s="12"/>
      <c r="EME121" s="12"/>
      <c r="EMF121" s="12"/>
      <c r="EMG121" s="12"/>
      <c r="EMH121" s="12"/>
      <c r="EMI121" s="12"/>
      <c r="EMJ121" s="12"/>
      <c r="EMK121" s="12"/>
      <c r="EML121" s="12"/>
      <c r="EMM121" s="12"/>
      <c r="EMN121" s="12"/>
      <c r="EMO121" s="12"/>
      <c r="EMP121" s="12"/>
      <c r="EMQ121" s="12"/>
      <c r="EMR121" s="12"/>
      <c r="EMS121" s="12"/>
      <c r="EMT121" s="12"/>
      <c r="EMU121" s="12"/>
      <c r="EMV121" s="12"/>
      <c r="EMW121" s="12"/>
      <c r="EMX121" s="12"/>
      <c r="EMY121" s="12"/>
      <c r="EMZ121" s="12"/>
      <c r="ENA121" s="12"/>
      <c r="ENB121" s="12"/>
      <c r="ENC121" s="12"/>
      <c r="END121" s="12"/>
      <c r="ENE121" s="12"/>
      <c r="ENF121" s="12"/>
      <c r="ENG121" s="12"/>
      <c r="ENH121" s="12"/>
      <c r="ENI121" s="12"/>
      <c r="ENJ121" s="12"/>
      <c r="ENK121" s="12"/>
      <c r="ENL121" s="12"/>
      <c r="ENM121" s="12"/>
      <c r="ENN121" s="12"/>
      <c r="ENO121" s="12"/>
      <c r="ENP121" s="12"/>
      <c r="ENQ121" s="12"/>
      <c r="ENR121" s="12"/>
      <c r="ENS121" s="12"/>
      <c r="ENT121" s="12"/>
      <c r="ENU121" s="12"/>
      <c r="ENV121" s="12"/>
      <c r="ENW121" s="12"/>
      <c r="ENX121" s="12"/>
      <c r="ENY121" s="12"/>
      <c r="ENZ121" s="12"/>
      <c r="EOA121" s="12"/>
      <c r="EOB121" s="12"/>
      <c r="EOC121" s="12"/>
      <c r="EOD121" s="12"/>
      <c r="EOE121" s="12"/>
      <c r="EOF121" s="12"/>
      <c r="EOG121" s="12"/>
      <c r="EOH121" s="12"/>
      <c r="EOI121" s="12"/>
      <c r="EOJ121" s="12"/>
      <c r="EOK121" s="12"/>
      <c r="EOL121" s="12"/>
      <c r="EOM121" s="12"/>
      <c r="EON121" s="12"/>
      <c r="EOO121" s="12"/>
      <c r="EOP121" s="12"/>
      <c r="EOQ121" s="12"/>
      <c r="EOR121" s="12"/>
      <c r="EOS121" s="12"/>
      <c r="EOT121" s="12"/>
      <c r="EOU121" s="12"/>
      <c r="EOV121" s="12"/>
      <c r="EOW121" s="12"/>
      <c r="EOX121" s="12"/>
      <c r="EOY121" s="12"/>
      <c r="EOZ121" s="12"/>
      <c r="EPA121" s="12"/>
      <c r="EPB121" s="12"/>
      <c r="EPC121" s="12"/>
      <c r="EPD121" s="12"/>
      <c r="EPE121" s="12"/>
      <c r="EPF121" s="12"/>
      <c r="EPG121" s="12"/>
      <c r="EPH121" s="12"/>
      <c r="EPI121" s="12"/>
      <c r="EPJ121" s="12"/>
      <c r="EPK121" s="12"/>
      <c r="EPL121" s="12"/>
      <c r="EPM121" s="12"/>
      <c r="EPN121" s="12"/>
      <c r="EPO121" s="12"/>
      <c r="EPP121" s="12"/>
      <c r="EPQ121" s="12"/>
      <c r="EPR121" s="12"/>
      <c r="EPS121" s="12"/>
      <c r="EPT121" s="12"/>
      <c r="EPU121" s="12"/>
      <c r="EPV121" s="12"/>
      <c r="EPW121" s="12"/>
      <c r="EPX121" s="12"/>
      <c r="EPY121" s="12"/>
      <c r="EPZ121" s="12"/>
      <c r="EQA121" s="12"/>
      <c r="EQB121" s="12"/>
      <c r="EQC121" s="12"/>
      <c r="EQD121" s="12"/>
      <c r="EQE121" s="12"/>
      <c r="EQF121" s="12"/>
      <c r="EQG121" s="12"/>
      <c r="EQH121" s="12"/>
      <c r="EQI121" s="12"/>
      <c r="EQJ121" s="12"/>
      <c r="EQK121" s="12"/>
      <c r="EQL121" s="12"/>
      <c r="EQM121" s="12"/>
      <c r="EQN121" s="12"/>
      <c r="EQO121" s="12"/>
      <c r="EQP121" s="12"/>
      <c r="EQQ121" s="12"/>
      <c r="EQR121" s="12"/>
      <c r="EQS121" s="12"/>
      <c r="EQT121" s="12"/>
      <c r="EQU121" s="12"/>
      <c r="EQV121" s="12"/>
      <c r="EQW121" s="12"/>
      <c r="EQX121" s="12"/>
      <c r="EQY121" s="12"/>
      <c r="EQZ121" s="12"/>
      <c r="ERA121" s="12"/>
      <c r="ERB121" s="12"/>
      <c r="ERC121" s="12"/>
      <c r="ERD121" s="12"/>
      <c r="ERE121" s="12"/>
      <c r="ERF121" s="12"/>
      <c r="ERG121" s="12"/>
      <c r="ERH121" s="12"/>
      <c r="ERI121" s="12"/>
      <c r="ERJ121" s="12"/>
      <c r="ERK121" s="12"/>
      <c r="ERL121" s="12"/>
      <c r="ERM121" s="12"/>
      <c r="ERN121" s="12"/>
      <c r="ERO121" s="12"/>
      <c r="ERP121" s="12"/>
      <c r="ERQ121" s="12"/>
      <c r="ERR121" s="12"/>
      <c r="ERS121" s="12"/>
      <c r="ERT121" s="12"/>
      <c r="ERU121" s="12"/>
      <c r="ERV121" s="12"/>
      <c r="ERW121" s="12"/>
      <c r="ERX121" s="12"/>
      <c r="ERY121" s="12"/>
      <c r="ERZ121" s="12"/>
      <c r="ESA121" s="12"/>
      <c r="ESB121" s="12"/>
      <c r="ESC121" s="12"/>
      <c r="ESD121" s="12"/>
      <c r="ESE121" s="12"/>
      <c r="ESF121" s="12"/>
      <c r="ESG121" s="12"/>
      <c r="ESH121" s="12"/>
      <c r="ESI121" s="12"/>
      <c r="ESJ121" s="12"/>
      <c r="ESK121" s="12"/>
      <c r="ESL121" s="12"/>
      <c r="ESM121" s="12"/>
      <c r="ESN121" s="12"/>
      <c r="ESO121" s="12"/>
      <c r="ESP121" s="12"/>
      <c r="ESQ121" s="12"/>
      <c r="ESR121" s="12"/>
      <c r="ESS121" s="12"/>
      <c r="EST121" s="12"/>
      <c r="ESU121" s="12"/>
      <c r="ESV121" s="12"/>
      <c r="ESW121" s="12"/>
      <c r="ESX121" s="12"/>
      <c r="ESY121" s="12"/>
      <c r="ESZ121" s="12"/>
      <c r="ETA121" s="12"/>
      <c r="ETB121" s="12"/>
      <c r="ETC121" s="12"/>
      <c r="ETD121" s="12"/>
      <c r="ETE121" s="12"/>
      <c r="ETF121" s="12"/>
      <c r="ETG121" s="12"/>
      <c r="ETH121" s="12"/>
      <c r="ETI121" s="12"/>
      <c r="ETJ121" s="12"/>
      <c r="ETK121" s="12"/>
      <c r="ETL121" s="12"/>
      <c r="ETM121" s="12"/>
      <c r="ETN121" s="12"/>
      <c r="ETO121" s="12"/>
      <c r="ETP121" s="12"/>
      <c r="ETQ121" s="12"/>
      <c r="ETR121" s="12"/>
      <c r="ETS121" s="12"/>
      <c r="ETT121" s="12"/>
      <c r="ETU121" s="12"/>
      <c r="ETV121" s="12"/>
      <c r="ETW121" s="12"/>
      <c r="ETX121" s="12"/>
      <c r="ETY121" s="12"/>
      <c r="ETZ121" s="12"/>
      <c r="EUA121" s="12"/>
      <c r="EUB121" s="12"/>
      <c r="EUC121" s="12"/>
      <c r="EUD121" s="12"/>
      <c r="EUE121" s="12"/>
      <c r="EUF121" s="12"/>
      <c r="EUG121" s="12"/>
      <c r="EUH121" s="12"/>
      <c r="EUI121" s="12"/>
      <c r="EUJ121" s="12"/>
      <c r="EUK121" s="12"/>
      <c r="EUL121" s="12"/>
      <c r="EUM121" s="12"/>
      <c r="EUN121" s="12"/>
      <c r="EUO121" s="12"/>
      <c r="EUP121" s="12"/>
      <c r="EUQ121" s="12"/>
      <c r="EUR121" s="12"/>
      <c r="EUS121" s="12"/>
      <c r="EUT121" s="12"/>
      <c r="EUU121" s="12"/>
      <c r="EUV121" s="12"/>
      <c r="EUW121" s="12"/>
      <c r="EUX121" s="12"/>
      <c r="EUY121" s="12"/>
      <c r="EUZ121" s="12"/>
      <c r="EVA121" s="12"/>
      <c r="EVB121" s="12"/>
      <c r="EVC121" s="12"/>
      <c r="EVD121" s="12"/>
      <c r="EVE121" s="12"/>
      <c r="EVF121" s="12"/>
      <c r="EVG121" s="12"/>
      <c r="EVH121" s="12"/>
      <c r="EVI121" s="12"/>
      <c r="EVJ121" s="12"/>
      <c r="EVK121" s="12"/>
      <c r="EVL121" s="12"/>
      <c r="EVM121" s="12"/>
      <c r="EVN121" s="12"/>
      <c r="EVO121" s="12"/>
      <c r="EVP121" s="12"/>
      <c r="EVQ121" s="12"/>
      <c r="EVR121" s="12"/>
      <c r="EVS121" s="12"/>
      <c r="EVT121" s="12"/>
      <c r="EVU121" s="12"/>
      <c r="EVV121" s="12"/>
      <c r="EVW121" s="12"/>
      <c r="EVX121" s="12"/>
      <c r="EVY121" s="12"/>
      <c r="EVZ121" s="12"/>
      <c r="EWA121" s="12"/>
      <c r="EWB121" s="12"/>
      <c r="EWC121" s="12"/>
      <c r="EWD121" s="12"/>
      <c r="EWE121" s="12"/>
      <c r="EWF121" s="12"/>
      <c r="EWG121" s="12"/>
      <c r="EWH121" s="12"/>
      <c r="EWI121" s="12"/>
      <c r="EWJ121" s="12"/>
      <c r="EWK121" s="12"/>
      <c r="EWL121" s="12"/>
      <c r="EWM121" s="12"/>
      <c r="EWN121" s="12"/>
      <c r="EWO121" s="12"/>
      <c r="EWP121" s="12"/>
      <c r="EWQ121" s="12"/>
      <c r="EWR121" s="12"/>
      <c r="EWS121" s="12"/>
      <c r="EWT121" s="12"/>
      <c r="EWU121" s="12"/>
      <c r="EWV121" s="12"/>
      <c r="EWW121" s="12"/>
      <c r="EWX121" s="12"/>
      <c r="EWY121" s="12"/>
      <c r="EWZ121" s="12"/>
      <c r="EXA121" s="12"/>
      <c r="EXB121" s="12"/>
      <c r="EXC121" s="12"/>
      <c r="EXD121" s="12"/>
      <c r="EXE121" s="12"/>
      <c r="EXF121" s="12"/>
      <c r="EXG121" s="12"/>
      <c r="EXH121" s="12"/>
      <c r="EXI121" s="12"/>
      <c r="EXJ121" s="12"/>
      <c r="EXK121" s="12"/>
      <c r="EXL121" s="12"/>
      <c r="EXM121" s="12"/>
      <c r="EXN121" s="12"/>
      <c r="EXO121" s="12"/>
      <c r="EXP121" s="12"/>
      <c r="EXQ121" s="12"/>
      <c r="EXR121" s="12"/>
      <c r="EXS121" s="12"/>
      <c r="EXT121" s="12"/>
      <c r="EXU121" s="12"/>
      <c r="EXV121" s="12"/>
      <c r="EXW121" s="12"/>
      <c r="EXX121" s="12"/>
      <c r="EXY121" s="12"/>
      <c r="EXZ121" s="12"/>
      <c r="EYA121" s="12"/>
      <c r="EYB121" s="12"/>
      <c r="EYC121" s="12"/>
      <c r="EYD121" s="12"/>
      <c r="EYE121" s="12"/>
      <c r="EYF121" s="12"/>
      <c r="EYG121" s="12"/>
      <c r="EYH121" s="12"/>
      <c r="EYI121" s="12"/>
      <c r="EYJ121" s="12"/>
      <c r="EYK121" s="12"/>
      <c r="EYL121" s="12"/>
      <c r="EYM121" s="12"/>
      <c r="EYN121" s="12"/>
      <c r="EYO121" s="12"/>
      <c r="EYP121" s="12"/>
      <c r="EYQ121" s="12"/>
      <c r="EYR121" s="12"/>
      <c r="EYS121" s="12"/>
      <c r="EYT121" s="12"/>
      <c r="EYU121" s="12"/>
      <c r="EYV121" s="12"/>
      <c r="EYW121" s="12"/>
      <c r="EYX121" s="12"/>
      <c r="EYY121" s="12"/>
      <c r="EYZ121" s="12"/>
      <c r="EZA121" s="12"/>
      <c r="EZB121" s="12"/>
      <c r="EZC121" s="12"/>
      <c r="EZD121" s="12"/>
      <c r="EZE121" s="12"/>
      <c r="EZF121" s="12"/>
      <c r="EZG121" s="12"/>
      <c r="EZH121" s="12"/>
      <c r="EZI121" s="12"/>
      <c r="EZJ121" s="12"/>
      <c r="EZK121" s="12"/>
      <c r="EZL121" s="12"/>
      <c r="EZM121" s="12"/>
      <c r="EZN121" s="12"/>
      <c r="EZO121" s="12"/>
      <c r="EZP121" s="12"/>
      <c r="EZQ121" s="12"/>
      <c r="EZR121" s="12"/>
      <c r="EZS121" s="12"/>
      <c r="EZT121" s="12"/>
      <c r="EZU121" s="12"/>
      <c r="EZV121" s="12"/>
      <c r="EZW121" s="12"/>
      <c r="EZX121" s="12"/>
      <c r="EZY121" s="12"/>
      <c r="EZZ121" s="12"/>
      <c r="FAA121" s="12"/>
      <c r="FAB121" s="12"/>
      <c r="FAC121" s="12"/>
      <c r="FAD121" s="12"/>
      <c r="FAE121" s="12"/>
      <c r="FAF121" s="12"/>
      <c r="FAG121" s="12"/>
      <c r="FAH121" s="12"/>
      <c r="FAI121" s="12"/>
      <c r="FAJ121" s="12"/>
      <c r="FAK121" s="12"/>
      <c r="FAL121" s="12"/>
      <c r="FAM121" s="12"/>
      <c r="FAN121" s="12"/>
      <c r="FAO121" s="12"/>
      <c r="FAP121" s="12"/>
      <c r="FAQ121" s="12"/>
      <c r="FAR121" s="12"/>
      <c r="FAS121" s="12"/>
      <c r="FAT121" s="12"/>
      <c r="FAU121" s="12"/>
      <c r="FAV121" s="12"/>
      <c r="FAW121" s="12"/>
      <c r="FAX121" s="12"/>
      <c r="FAY121" s="12"/>
      <c r="FAZ121" s="12"/>
      <c r="FBA121" s="12"/>
      <c r="FBB121" s="12"/>
      <c r="FBC121" s="12"/>
      <c r="FBD121" s="12"/>
      <c r="FBE121" s="12"/>
      <c r="FBF121" s="12"/>
      <c r="FBG121" s="12"/>
      <c r="FBH121" s="12"/>
      <c r="FBI121" s="12"/>
      <c r="FBJ121" s="12"/>
      <c r="FBK121" s="12"/>
      <c r="FBL121" s="12"/>
      <c r="FBM121" s="12"/>
      <c r="FBN121" s="12"/>
      <c r="FBO121" s="12"/>
      <c r="FBP121" s="12"/>
      <c r="FBQ121" s="12"/>
      <c r="FBR121" s="12"/>
      <c r="FBS121" s="12"/>
      <c r="FBT121" s="12"/>
      <c r="FBU121" s="12"/>
      <c r="FBV121" s="12"/>
      <c r="FBW121" s="12"/>
      <c r="FBX121" s="12"/>
      <c r="FBY121" s="12"/>
      <c r="FBZ121" s="12"/>
      <c r="FCA121" s="12"/>
      <c r="FCB121" s="12"/>
      <c r="FCC121" s="12"/>
      <c r="FCD121" s="12"/>
      <c r="FCE121" s="12"/>
      <c r="FCF121" s="12"/>
      <c r="FCG121" s="12"/>
      <c r="FCH121" s="12"/>
      <c r="FCI121" s="12"/>
      <c r="FCJ121" s="12"/>
      <c r="FCK121" s="12"/>
      <c r="FCL121" s="12"/>
      <c r="FCM121" s="12"/>
      <c r="FCN121" s="12"/>
      <c r="FCO121" s="12"/>
      <c r="FCP121" s="12"/>
      <c r="FCQ121" s="12"/>
      <c r="FCR121" s="12"/>
      <c r="FCS121" s="12"/>
      <c r="FCT121" s="12"/>
      <c r="FCU121" s="12"/>
      <c r="FCV121" s="12"/>
      <c r="FCW121" s="12"/>
      <c r="FCX121" s="12"/>
      <c r="FCY121" s="12"/>
      <c r="FCZ121" s="12"/>
      <c r="FDA121" s="12"/>
      <c r="FDB121" s="12"/>
      <c r="FDC121" s="12"/>
      <c r="FDD121" s="12"/>
      <c r="FDE121" s="12"/>
      <c r="FDF121" s="12"/>
      <c r="FDG121" s="12"/>
      <c r="FDH121" s="12"/>
      <c r="FDI121" s="12"/>
      <c r="FDJ121" s="12"/>
      <c r="FDK121" s="12"/>
      <c r="FDL121" s="12"/>
      <c r="FDM121" s="12"/>
      <c r="FDN121" s="12"/>
      <c r="FDO121" s="12"/>
      <c r="FDP121" s="12"/>
      <c r="FDQ121" s="12"/>
      <c r="FDR121" s="12"/>
      <c r="FDS121" s="12"/>
      <c r="FDT121" s="12"/>
      <c r="FDU121" s="12"/>
      <c r="FDV121" s="12"/>
      <c r="FDW121" s="12"/>
      <c r="FDX121" s="12"/>
      <c r="FDY121" s="12"/>
      <c r="FDZ121" s="12"/>
      <c r="FEA121" s="12"/>
      <c r="FEB121" s="12"/>
      <c r="FEC121" s="12"/>
      <c r="FED121" s="12"/>
      <c r="FEE121" s="12"/>
      <c r="FEF121" s="12"/>
      <c r="FEG121" s="12"/>
      <c r="FEH121" s="12"/>
      <c r="FEI121" s="12"/>
      <c r="FEJ121" s="12"/>
      <c r="FEK121" s="12"/>
      <c r="FEL121" s="12"/>
      <c r="FEM121" s="12"/>
      <c r="FEN121" s="12"/>
      <c r="FEO121" s="12"/>
      <c r="FEP121" s="12"/>
      <c r="FEQ121" s="12"/>
      <c r="FER121" s="12"/>
      <c r="FES121" s="12"/>
      <c r="FET121" s="12"/>
      <c r="FEU121" s="12"/>
      <c r="FEV121" s="12"/>
      <c r="FEW121" s="12"/>
      <c r="FEX121" s="12"/>
      <c r="FEY121" s="12"/>
      <c r="FEZ121" s="12"/>
      <c r="FFA121" s="12"/>
      <c r="FFB121" s="12"/>
      <c r="FFC121" s="12"/>
      <c r="FFD121" s="12"/>
      <c r="FFE121" s="12"/>
      <c r="FFF121" s="12"/>
      <c r="FFG121" s="12"/>
      <c r="FFH121" s="12"/>
      <c r="FFI121" s="12"/>
      <c r="FFJ121" s="12"/>
      <c r="FFK121" s="12"/>
      <c r="FFL121" s="12"/>
      <c r="FFM121" s="12"/>
      <c r="FFN121" s="12"/>
      <c r="FFO121" s="12"/>
      <c r="FFP121" s="12"/>
      <c r="FFQ121" s="12"/>
      <c r="FFR121" s="12"/>
      <c r="FFS121" s="12"/>
      <c r="FFT121" s="12"/>
      <c r="FFU121" s="12"/>
      <c r="FFV121" s="12"/>
      <c r="FFW121" s="12"/>
      <c r="FFX121" s="12"/>
      <c r="FFY121" s="12"/>
      <c r="FFZ121" s="12"/>
      <c r="FGA121" s="12"/>
      <c r="FGB121" s="12"/>
      <c r="FGC121" s="12"/>
      <c r="FGD121" s="12"/>
      <c r="FGE121" s="12"/>
      <c r="FGF121" s="12"/>
      <c r="FGG121" s="12"/>
      <c r="FGH121" s="12"/>
      <c r="FGI121" s="12"/>
      <c r="FGJ121" s="12"/>
      <c r="FGK121" s="12"/>
      <c r="FGL121" s="12"/>
      <c r="FGM121" s="12"/>
      <c r="FGN121" s="12"/>
      <c r="FGO121" s="12"/>
      <c r="FGP121" s="12"/>
      <c r="FGQ121" s="12"/>
      <c r="FGR121" s="12"/>
      <c r="FGS121" s="12"/>
      <c r="FGT121" s="12"/>
      <c r="FGU121" s="12"/>
      <c r="FGV121" s="12"/>
      <c r="FGW121" s="12"/>
      <c r="FGX121" s="12"/>
      <c r="FGY121" s="12"/>
      <c r="FGZ121" s="12"/>
      <c r="FHA121" s="12"/>
      <c r="FHB121" s="12"/>
      <c r="FHC121" s="12"/>
      <c r="FHD121" s="12"/>
      <c r="FHE121" s="12"/>
      <c r="FHF121" s="12"/>
      <c r="FHG121" s="12"/>
      <c r="FHH121" s="12"/>
      <c r="FHI121" s="12"/>
      <c r="FHJ121" s="12"/>
      <c r="FHK121" s="12"/>
      <c r="FHL121" s="12"/>
      <c r="FHM121" s="12"/>
      <c r="FHN121" s="12"/>
      <c r="FHO121" s="12"/>
      <c r="FHP121" s="12"/>
      <c r="FHQ121" s="12"/>
      <c r="FHR121" s="12"/>
      <c r="FHS121" s="12"/>
      <c r="FHT121" s="12"/>
      <c r="FHU121" s="12"/>
      <c r="FHV121" s="12"/>
      <c r="FHW121" s="12"/>
      <c r="FHX121" s="12"/>
      <c r="FHY121" s="12"/>
      <c r="FHZ121" s="12"/>
      <c r="FIA121" s="12"/>
      <c r="FIB121" s="12"/>
      <c r="FIC121" s="12"/>
      <c r="FID121" s="12"/>
      <c r="FIE121" s="12"/>
      <c r="FIF121" s="12"/>
      <c r="FIG121" s="12"/>
      <c r="FIH121" s="12"/>
      <c r="FII121" s="12"/>
      <c r="FIJ121" s="12"/>
      <c r="FIK121" s="12"/>
      <c r="FIL121" s="12"/>
      <c r="FIM121" s="12"/>
      <c r="FIN121" s="12"/>
      <c r="FIO121" s="12"/>
      <c r="FIP121" s="12"/>
      <c r="FIQ121" s="12"/>
      <c r="FIR121" s="12"/>
      <c r="FIS121" s="12"/>
      <c r="FIT121" s="12"/>
      <c r="FIU121" s="12"/>
      <c r="FIV121" s="12"/>
      <c r="FIW121" s="12"/>
      <c r="FIX121" s="12"/>
      <c r="FIY121" s="12"/>
      <c r="FIZ121" s="12"/>
      <c r="FJA121" s="12"/>
      <c r="FJB121" s="12"/>
      <c r="FJC121" s="12"/>
      <c r="FJD121" s="12"/>
      <c r="FJE121" s="12"/>
      <c r="FJF121" s="12"/>
      <c r="FJG121" s="12"/>
      <c r="FJH121" s="12"/>
      <c r="FJI121" s="12"/>
      <c r="FJJ121" s="12"/>
      <c r="FJK121" s="12"/>
      <c r="FJL121" s="12"/>
      <c r="FJM121" s="12"/>
      <c r="FJN121" s="12"/>
      <c r="FJO121" s="12"/>
      <c r="FJP121" s="12"/>
      <c r="FJQ121" s="12"/>
      <c r="FJR121" s="12"/>
      <c r="FJS121" s="12"/>
      <c r="FJT121" s="12"/>
      <c r="FJU121" s="12"/>
      <c r="FJV121" s="12"/>
      <c r="FJW121" s="12"/>
      <c r="FJX121" s="12"/>
      <c r="FJY121" s="12"/>
      <c r="FJZ121" s="12"/>
      <c r="FKA121" s="12"/>
      <c r="FKB121" s="12"/>
      <c r="FKC121" s="12"/>
      <c r="FKD121" s="12"/>
      <c r="FKE121" s="12"/>
      <c r="FKF121" s="12"/>
      <c r="FKG121" s="12"/>
      <c r="FKH121" s="12"/>
      <c r="FKI121" s="12"/>
      <c r="FKJ121" s="12"/>
      <c r="FKK121" s="12"/>
      <c r="FKL121" s="12"/>
      <c r="FKM121" s="12"/>
      <c r="FKN121" s="12"/>
      <c r="FKO121" s="12"/>
      <c r="FKP121" s="12"/>
      <c r="FKQ121" s="12"/>
      <c r="FKR121" s="12"/>
      <c r="FKS121" s="12"/>
      <c r="FKT121" s="12"/>
      <c r="FKU121" s="12"/>
      <c r="FKV121" s="12"/>
      <c r="FKW121" s="12"/>
      <c r="FKX121" s="12"/>
      <c r="FKY121" s="12"/>
      <c r="FKZ121" s="12"/>
      <c r="FLA121" s="12"/>
      <c r="FLB121" s="12"/>
      <c r="FLC121" s="12"/>
      <c r="FLD121" s="12"/>
      <c r="FLE121" s="12"/>
      <c r="FLF121" s="12"/>
      <c r="FLG121" s="12"/>
      <c r="FLH121" s="12"/>
      <c r="FLI121" s="12"/>
      <c r="FLJ121" s="12"/>
      <c r="FLK121" s="12"/>
      <c r="FLL121" s="12"/>
      <c r="FLM121" s="12"/>
      <c r="FLN121" s="12"/>
      <c r="FLO121" s="12"/>
      <c r="FLP121" s="12"/>
      <c r="FLQ121" s="12"/>
      <c r="FLR121" s="12"/>
      <c r="FLS121" s="12"/>
      <c r="FLT121" s="12"/>
      <c r="FLU121" s="12"/>
      <c r="FLV121" s="12"/>
      <c r="FLW121" s="12"/>
      <c r="FLX121" s="12"/>
      <c r="FLY121" s="12"/>
      <c r="FLZ121" s="12"/>
      <c r="FMA121" s="12"/>
      <c r="FMB121" s="12"/>
      <c r="FMC121" s="12"/>
      <c r="FMD121" s="12"/>
      <c r="FME121" s="12"/>
      <c r="FMF121" s="12"/>
      <c r="FMG121" s="12"/>
      <c r="FMH121" s="12"/>
      <c r="FMI121" s="12"/>
      <c r="FMJ121" s="12"/>
      <c r="FMK121" s="12"/>
      <c r="FML121" s="12"/>
      <c r="FMM121" s="12"/>
      <c r="FMN121" s="12"/>
      <c r="FMO121" s="12"/>
      <c r="FMP121" s="12"/>
      <c r="FMQ121" s="12"/>
      <c r="FMR121" s="12"/>
      <c r="FMS121" s="12"/>
      <c r="FMT121" s="12"/>
      <c r="FMU121" s="12"/>
      <c r="FMV121" s="12"/>
      <c r="FMW121" s="12"/>
      <c r="FMX121" s="12"/>
      <c r="FMY121" s="12"/>
      <c r="FMZ121" s="12"/>
      <c r="FNA121" s="12"/>
      <c r="FNB121" s="12"/>
      <c r="FNC121" s="12"/>
      <c r="FND121" s="12"/>
      <c r="FNE121" s="12"/>
      <c r="FNF121" s="12"/>
      <c r="FNG121" s="12"/>
      <c r="FNH121" s="12"/>
      <c r="FNI121" s="12"/>
      <c r="FNJ121" s="12"/>
      <c r="FNK121" s="12"/>
      <c r="FNL121" s="12"/>
      <c r="FNM121" s="12"/>
      <c r="FNN121" s="12"/>
      <c r="FNO121" s="12"/>
      <c r="FNP121" s="12"/>
      <c r="FNQ121" s="12"/>
      <c r="FNR121" s="12"/>
      <c r="FNS121" s="12"/>
      <c r="FNT121" s="12"/>
      <c r="FNU121" s="12"/>
      <c r="FNV121" s="12"/>
      <c r="FNW121" s="12"/>
      <c r="FNX121" s="12"/>
      <c r="FNY121" s="12"/>
      <c r="FNZ121" s="12"/>
      <c r="FOA121" s="12"/>
      <c r="FOB121" s="12"/>
      <c r="FOC121" s="12"/>
      <c r="FOD121" s="12"/>
      <c r="FOE121" s="12"/>
      <c r="FOF121" s="12"/>
      <c r="FOG121" s="12"/>
      <c r="FOH121" s="12"/>
      <c r="FOI121" s="12"/>
      <c r="FOJ121" s="12"/>
      <c r="FOK121" s="12"/>
      <c r="FOL121" s="12"/>
      <c r="FOM121" s="12"/>
      <c r="FON121" s="12"/>
      <c r="FOO121" s="12"/>
      <c r="FOP121" s="12"/>
      <c r="FOQ121" s="12"/>
      <c r="FOR121" s="12"/>
      <c r="FOS121" s="12"/>
      <c r="FOT121" s="12"/>
      <c r="FOU121" s="12"/>
      <c r="FOV121" s="12"/>
      <c r="FOW121" s="12"/>
      <c r="FOX121" s="12"/>
      <c r="FOY121" s="12"/>
      <c r="FOZ121" s="12"/>
      <c r="FPA121" s="12"/>
      <c r="FPB121" s="12"/>
      <c r="FPC121" s="12"/>
      <c r="FPD121" s="12"/>
      <c r="FPE121" s="12"/>
      <c r="FPF121" s="12"/>
      <c r="FPG121" s="12"/>
      <c r="FPH121" s="12"/>
      <c r="FPI121" s="12"/>
      <c r="FPJ121" s="12"/>
      <c r="FPK121" s="12"/>
      <c r="FPL121" s="12"/>
      <c r="FPM121" s="12"/>
      <c r="FPN121" s="12"/>
      <c r="FPO121" s="12"/>
      <c r="FPP121" s="12"/>
      <c r="FPQ121" s="12"/>
      <c r="FPR121" s="12"/>
      <c r="FPS121" s="12"/>
      <c r="FPT121" s="12"/>
      <c r="FPU121" s="12"/>
      <c r="FPV121" s="12"/>
      <c r="FPW121" s="12"/>
      <c r="FPX121" s="12"/>
      <c r="FPY121" s="12"/>
      <c r="FPZ121" s="12"/>
      <c r="FQA121" s="12"/>
      <c r="FQB121" s="12"/>
      <c r="FQC121" s="12"/>
      <c r="FQD121" s="12"/>
      <c r="FQE121" s="12"/>
      <c r="FQF121" s="12"/>
      <c r="FQG121" s="12"/>
      <c r="FQH121" s="12"/>
      <c r="FQI121" s="12"/>
      <c r="FQJ121" s="12"/>
      <c r="FQK121" s="12"/>
      <c r="FQL121" s="12"/>
      <c r="FQM121" s="12"/>
      <c r="FQN121" s="12"/>
      <c r="FQO121" s="12"/>
      <c r="FQP121" s="12"/>
      <c r="FQQ121" s="12"/>
      <c r="FQR121" s="12"/>
      <c r="FQS121" s="12"/>
      <c r="FQT121" s="12"/>
      <c r="FQU121" s="12"/>
      <c r="FQV121" s="12"/>
      <c r="FQW121" s="12"/>
      <c r="FQX121" s="12"/>
      <c r="FQY121" s="12"/>
      <c r="FQZ121" s="12"/>
      <c r="FRA121" s="12"/>
      <c r="FRB121" s="12"/>
      <c r="FRC121" s="12"/>
      <c r="FRD121" s="12"/>
      <c r="FRE121" s="12"/>
      <c r="FRF121" s="12"/>
      <c r="FRG121" s="12"/>
      <c r="FRH121" s="12"/>
      <c r="FRI121" s="12"/>
      <c r="FRJ121" s="12"/>
      <c r="FRK121" s="12"/>
      <c r="FRL121" s="12"/>
      <c r="FRM121" s="12"/>
      <c r="FRN121" s="12"/>
      <c r="FRO121" s="12"/>
      <c r="FRP121" s="12"/>
      <c r="FRQ121" s="12"/>
      <c r="FRR121" s="12"/>
      <c r="FRS121" s="12"/>
      <c r="FRT121" s="12"/>
      <c r="FRU121" s="12"/>
      <c r="FRV121" s="12"/>
      <c r="FRW121" s="12"/>
      <c r="FRX121" s="12"/>
      <c r="FRY121" s="12"/>
      <c r="FRZ121" s="12"/>
      <c r="FSA121" s="12"/>
      <c r="FSB121" s="12"/>
      <c r="FSC121" s="12"/>
      <c r="FSD121" s="12"/>
      <c r="FSE121" s="12"/>
      <c r="FSF121" s="12"/>
      <c r="FSG121" s="12"/>
      <c r="FSH121" s="12"/>
      <c r="FSI121" s="12"/>
      <c r="FSJ121" s="12"/>
      <c r="FSK121" s="12"/>
      <c r="FSL121" s="12"/>
      <c r="FSM121" s="12"/>
      <c r="FSN121" s="12"/>
      <c r="FSO121" s="12"/>
      <c r="FSP121" s="12"/>
      <c r="FSQ121" s="12"/>
      <c r="FSR121" s="12"/>
      <c r="FSS121" s="12"/>
      <c r="FST121" s="12"/>
      <c r="FSU121" s="12"/>
      <c r="FSV121" s="12"/>
      <c r="FSW121" s="12"/>
      <c r="FSX121" s="12"/>
      <c r="FSY121" s="12"/>
      <c r="FSZ121" s="12"/>
      <c r="FTA121" s="12"/>
      <c r="FTB121" s="12"/>
      <c r="FTC121" s="12"/>
      <c r="FTD121" s="12"/>
      <c r="FTE121" s="12"/>
      <c r="FTF121" s="12"/>
      <c r="FTG121" s="12"/>
      <c r="FTH121" s="12"/>
      <c r="FTI121" s="12"/>
      <c r="FTJ121" s="12"/>
      <c r="FTK121" s="12"/>
      <c r="FTL121" s="12"/>
      <c r="FTM121" s="12"/>
      <c r="FTN121" s="12"/>
      <c r="FTO121" s="12"/>
      <c r="FTP121" s="12"/>
      <c r="FTQ121" s="12"/>
      <c r="FTR121" s="12"/>
      <c r="FTS121" s="12"/>
      <c r="FTT121" s="12"/>
      <c r="FTU121" s="12"/>
      <c r="FTV121" s="12"/>
      <c r="FTW121" s="12"/>
      <c r="FTX121" s="12"/>
      <c r="FTY121" s="12"/>
      <c r="FTZ121" s="12"/>
      <c r="FUA121" s="12"/>
      <c r="FUB121" s="12"/>
      <c r="FUC121" s="12"/>
      <c r="FUD121" s="12"/>
      <c r="FUE121" s="12"/>
      <c r="FUF121" s="12"/>
      <c r="FUG121" s="12"/>
      <c r="FUH121" s="12"/>
      <c r="FUI121" s="12"/>
      <c r="FUJ121" s="12"/>
      <c r="FUK121" s="12"/>
      <c r="FUL121" s="12"/>
      <c r="FUM121" s="12"/>
      <c r="FUN121" s="12"/>
      <c r="FUO121" s="12"/>
      <c r="FUP121" s="12"/>
      <c r="FUQ121" s="12"/>
      <c r="FUR121" s="12"/>
      <c r="FUS121" s="12"/>
      <c r="FUT121" s="12"/>
      <c r="FUU121" s="12"/>
      <c r="FUV121" s="12"/>
      <c r="FUW121" s="12"/>
      <c r="FUX121" s="12"/>
      <c r="FUY121" s="12"/>
      <c r="FUZ121" s="12"/>
      <c r="FVA121" s="12"/>
      <c r="FVB121" s="12"/>
      <c r="FVC121" s="12"/>
      <c r="FVD121" s="12"/>
      <c r="FVE121" s="12"/>
      <c r="FVF121" s="12"/>
      <c r="FVG121" s="12"/>
      <c r="FVH121" s="12"/>
      <c r="FVI121" s="12"/>
      <c r="FVJ121" s="12"/>
      <c r="FVK121" s="12"/>
      <c r="FVL121" s="12"/>
      <c r="FVM121" s="12"/>
      <c r="FVN121" s="12"/>
      <c r="FVO121" s="12"/>
      <c r="FVP121" s="12"/>
      <c r="FVQ121" s="12"/>
      <c r="FVR121" s="12"/>
      <c r="FVS121" s="12"/>
      <c r="FVT121" s="12"/>
      <c r="FVU121" s="12"/>
      <c r="FVV121" s="12"/>
      <c r="FVW121" s="12"/>
      <c r="FVX121" s="12"/>
      <c r="FVY121" s="12"/>
      <c r="FVZ121" s="12"/>
      <c r="FWA121" s="12"/>
      <c r="FWB121" s="12"/>
      <c r="FWC121" s="12"/>
      <c r="FWD121" s="12"/>
      <c r="FWE121" s="12"/>
      <c r="FWF121" s="12"/>
      <c r="FWG121" s="12"/>
      <c r="FWH121" s="12"/>
      <c r="FWI121" s="12"/>
      <c r="FWJ121" s="12"/>
      <c r="FWK121" s="12"/>
      <c r="FWL121" s="12"/>
      <c r="FWM121" s="12"/>
      <c r="FWN121" s="12"/>
      <c r="FWO121" s="12"/>
      <c r="FWP121" s="12"/>
      <c r="FWQ121" s="12"/>
      <c r="FWR121" s="12"/>
      <c r="FWS121" s="12"/>
      <c r="FWT121" s="12"/>
      <c r="FWU121" s="12"/>
      <c r="FWV121" s="12"/>
      <c r="FWW121" s="12"/>
      <c r="FWX121" s="12"/>
      <c r="FWY121" s="12"/>
      <c r="FWZ121" s="12"/>
      <c r="FXA121" s="12"/>
      <c r="FXB121" s="12"/>
      <c r="FXC121" s="12"/>
      <c r="FXD121" s="12"/>
      <c r="FXE121" s="12"/>
      <c r="FXF121" s="12"/>
      <c r="FXG121" s="12"/>
      <c r="FXH121" s="12"/>
      <c r="FXI121" s="12"/>
      <c r="FXJ121" s="12"/>
      <c r="FXK121" s="12"/>
      <c r="FXL121" s="12"/>
      <c r="FXM121" s="12"/>
      <c r="FXN121" s="12"/>
      <c r="FXO121" s="12"/>
      <c r="FXP121" s="12"/>
      <c r="FXQ121" s="12"/>
      <c r="FXR121" s="12"/>
      <c r="FXS121" s="12"/>
      <c r="FXT121" s="12"/>
      <c r="FXU121" s="12"/>
      <c r="FXV121" s="12"/>
      <c r="FXW121" s="12"/>
      <c r="FXX121" s="12"/>
      <c r="FXY121" s="12"/>
      <c r="FXZ121" s="12"/>
      <c r="FYA121" s="12"/>
      <c r="FYB121" s="12"/>
      <c r="FYC121" s="12"/>
      <c r="FYD121" s="12"/>
      <c r="FYE121" s="12"/>
      <c r="FYF121" s="12"/>
      <c r="FYG121" s="12"/>
      <c r="FYH121" s="12"/>
      <c r="FYI121" s="12"/>
      <c r="FYJ121" s="12"/>
      <c r="FYK121" s="12"/>
      <c r="FYL121" s="12"/>
      <c r="FYM121" s="12"/>
      <c r="FYN121" s="12"/>
      <c r="FYO121" s="12"/>
      <c r="FYP121" s="12"/>
      <c r="FYQ121" s="12"/>
      <c r="FYR121" s="12"/>
      <c r="FYS121" s="12"/>
      <c r="FYT121" s="12"/>
      <c r="FYU121" s="12"/>
      <c r="FYV121" s="12"/>
      <c r="FYW121" s="12"/>
      <c r="FYX121" s="12"/>
      <c r="FYY121" s="12"/>
      <c r="FYZ121" s="12"/>
      <c r="FZA121" s="12"/>
      <c r="FZB121" s="12"/>
      <c r="FZC121" s="12"/>
      <c r="FZD121" s="12"/>
      <c r="FZE121" s="12"/>
      <c r="FZF121" s="12"/>
      <c r="FZG121" s="12"/>
      <c r="FZH121" s="12"/>
      <c r="FZI121" s="12"/>
      <c r="FZJ121" s="12"/>
      <c r="FZK121" s="12"/>
      <c r="FZL121" s="12"/>
      <c r="FZM121" s="12"/>
      <c r="FZN121" s="12"/>
      <c r="FZO121" s="12"/>
      <c r="FZP121" s="12"/>
      <c r="FZQ121" s="12"/>
      <c r="FZR121" s="12"/>
      <c r="FZS121" s="12"/>
      <c r="FZT121" s="12"/>
      <c r="FZU121" s="12"/>
      <c r="FZV121" s="12"/>
      <c r="FZW121" s="12"/>
      <c r="FZX121" s="12"/>
      <c r="FZY121" s="12"/>
      <c r="FZZ121" s="12"/>
      <c r="GAA121" s="12"/>
      <c r="GAB121" s="12"/>
      <c r="GAC121" s="12"/>
      <c r="GAD121" s="12"/>
      <c r="GAE121" s="12"/>
      <c r="GAF121" s="12"/>
      <c r="GAG121" s="12"/>
      <c r="GAH121" s="12"/>
      <c r="GAI121" s="12"/>
      <c r="GAJ121" s="12"/>
      <c r="GAK121" s="12"/>
      <c r="GAL121" s="12"/>
      <c r="GAM121" s="12"/>
      <c r="GAN121" s="12"/>
      <c r="GAO121" s="12"/>
      <c r="GAP121" s="12"/>
      <c r="GAQ121" s="12"/>
      <c r="GAR121" s="12"/>
      <c r="GAS121" s="12"/>
      <c r="GAT121" s="12"/>
      <c r="GAU121" s="12"/>
      <c r="GAV121" s="12"/>
      <c r="GAW121" s="12"/>
      <c r="GAX121" s="12"/>
      <c r="GAY121" s="12"/>
      <c r="GAZ121" s="12"/>
      <c r="GBA121" s="12"/>
      <c r="GBB121" s="12"/>
      <c r="GBC121" s="12"/>
      <c r="GBD121" s="12"/>
      <c r="GBE121" s="12"/>
      <c r="GBF121" s="12"/>
      <c r="GBG121" s="12"/>
      <c r="GBH121" s="12"/>
      <c r="GBI121" s="12"/>
      <c r="GBJ121" s="12"/>
      <c r="GBK121" s="12"/>
      <c r="GBL121" s="12"/>
      <c r="GBM121" s="12"/>
      <c r="GBN121" s="12"/>
      <c r="GBO121" s="12"/>
      <c r="GBP121" s="12"/>
      <c r="GBQ121" s="12"/>
      <c r="GBR121" s="12"/>
      <c r="GBS121" s="12"/>
      <c r="GBT121" s="12"/>
      <c r="GBU121" s="12"/>
      <c r="GBV121" s="12"/>
      <c r="GBW121" s="12"/>
      <c r="GBX121" s="12"/>
      <c r="GBY121" s="12"/>
      <c r="GBZ121" s="12"/>
      <c r="GCA121" s="12"/>
      <c r="GCB121" s="12"/>
      <c r="GCC121" s="12"/>
      <c r="GCD121" s="12"/>
      <c r="GCE121" s="12"/>
      <c r="GCF121" s="12"/>
      <c r="GCG121" s="12"/>
      <c r="GCH121" s="12"/>
      <c r="GCI121" s="12"/>
      <c r="GCJ121" s="12"/>
      <c r="GCK121" s="12"/>
      <c r="GCL121" s="12"/>
      <c r="GCM121" s="12"/>
      <c r="GCN121" s="12"/>
      <c r="GCO121" s="12"/>
      <c r="GCP121" s="12"/>
      <c r="GCQ121" s="12"/>
      <c r="GCR121" s="12"/>
      <c r="GCS121" s="12"/>
      <c r="GCT121" s="12"/>
      <c r="GCU121" s="12"/>
      <c r="GCV121" s="12"/>
      <c r="GCW121" s="12"/>
      <c r="GCX121" s="12"/>
      <c r="GCY121" s="12"/>
      <c r="GCZ121" s="12"/>
      <c r="GDA121" s="12"/>
      <c r="GDB121" s="12"/>
      <c r="GDC121" s="12"/>
      <c r="GDD121" s="12"/>
      <c r="GDE121" s="12"/>
      <c r="GDF121" s="12"/>
      <c r="GDG121" s="12"/>
      <c r="GDH121" s="12"/>
      <c r="GDI121" s="12"/>
      <c r="GDJ121" s="12"/>
      <c r="GDK121" s="12"/>
      <c r="GDL121" s="12"/>
      <c r="GDM121" s="12"/>
      <c r="GDN121" s="12"/>
      <c r="GDO121" s="12"/>
      <c r="GDP121" s="12"/>
      <c r="GDQ121" s="12"/>
      <c r="GDR121" s="12"/>
      <c r="GDS121" s="12"/>
      <c r="GDT121" s="12"/>
      <c r="GDU121" s="12"/>
      <c r="GDV121" s="12"/>
      <c r="GDW121" s="12"/>
      <c r="GDX121" s="12"/>
      <c r="GDY121" s="12"/>
      <c r="GDZ121" s="12"/>
      <c r="GEA121" s="12"/>
      <c r="GEB121" s="12"/>
      <c r="GEC121" s="12"/>
      <c r="GED121" s="12"/>
      <c r="GEE121" s="12"/>
      <c r="GEF121" s="12"/>
      <c r="GEG121" s="12"/>
      <c r="GEH121" s="12"/>
      <c r="GEI121" s="12"/>
      <c r="GEJ121" s="12"/>
      <c r="GEK121" s="12"/>
      <c r="GEL121" s="12"/>
      <c r="GEM121" s="12"/>
      <c r="GEN121" s="12"/>
      <c r="GEO121" s="12"/>
      <c r="GEP121" s="12"/>
      <c r="GEQ121" s="12"/>
      <c r="GER121" s="12"/>
      <c r="GES121" s="12"/>
      <c r="GET121" s="12"/>
      <c r="GEU121" s="12"/>
      <c r="GEV121" s="12"/>
      <c r="GEW121" s="12"/>
      <c r="GEX121" s="12"/>
      <c r="GEY121" s="12"/>
      <c r="GEZ121" s="12"/>
      <c r="GFA121" s="12"/>
      <c r="GFB121" s="12"/>
      <c r="GFC121" s="12"/>
      <c r="GFD121" s="12"/>
      <c r="GFE121" s="12"/>
      <c r="GFF121" s="12"/>
      <c r="GFG121" s="12"/>
      <c r="GFH121" s="12"/>
      <c r="GFI121" s="12"/>
      <c r="GFJ121" s="12"/>
      <c r="GFK121" s="12"/>
      <c r="GFL121" s="12"/>
      <c r="GFM121" s="12"/>
      <c r="GFN121" s="12"/>
      <c r="GFO121" s="12"/>
      <c r="GFP121" s="12"/>
      <c r="GFQ121" s="12"/>
      <c r="GFR121" s="12"/>
      <c r="GFS121" s="12"/>
      <c r="GFT121" s="12"/>
      <c r="GFU121" s="12"/>
      <c r="GFV121" s="12"/>
      <c r="GFW121" s="12"/>
      <c r="GFX121" s="12"/>
      <c r="GFY121" s="12"/>
      <c r="GFZ121" s="12"/>
      <c r="GGA121" s="12"/>
      <c r="GGB121" s="12"/>
      <c r="GGC121" s="12"/>
      <c r="GGD121" s="12"/>
      <c r="GGE121" s="12"/>
      <c r="GGF121" s="12"/>
      <c r="GGG121" s="12"/>
      <c r="GGH121" s="12"/>
      <c r="GGI121" s="12"/>
      <c r="GGJ121" s="12"/>
      <c r="GGK121" s="12"/>
      <c r="GGL121" s="12"/>
      <c r="GGM121" s="12"/>
      <c r="GGN121" s="12"/>
      <c r="GGO121" s="12"/>
      <c r="GGP121" s="12"/>
      <c r="GGQ121" s="12"/>
      <c r="GGR121" s="12"/>
      <c r="GGS121" s="12"/>
      <c r="GGT121" s="12"/>
      <c r="GGU121" s="12"/>
      <c r="GGV121" s="12"/>
      <c r="GGW121" s="12"/>
      <c r="GGX121" s="12"/>
      <c r="GGY121" s="12"/>
      <c r="GGZ121" s="12"/>
      <c r="GHA121" s="12"/>
      <c r="GHB121" s="12"/>
      <c r="GHC121" s="12"/>
      <c r="GHD121" s="12"/>
      <c r="GHE121" s="12"/>
      <c r="GHF121" s="12"/>
      <c r="GHG121" s="12"/>
      <c r="GHH121" s="12"/>
      <c r="GHI121" s="12"/>
      <c r="GHJ121" s="12"/>
      <c r="GHK121" s="12"/>
      <c r="GHL121" s="12"/>
      <c r="GHM121" s="12"/>
      <c r="GHN121" s="12"/>
      <c r="GHO121" s="12"/>
      <c r="GHP121" s="12"/>
      <c r="GHQ121" s="12"/>
      <c r="GHR121" s="12"/>
      <c r="GHS121" s="12"/>
      <c r="GHT121" s="12"/>
      <c r="GHU121" s="12"/>
      <c r="GHV121" s="12"/>
      <c r="GHW121" s="12"/>
      <c r="GHX121" s="12"/>
      <c r="GHY121" s="12"/>
      <c r="GHZ121" s="12"/>
      <c r="GIA121" s="12"/>
      <c r="GIB121" s="12"/>
      <c r="GIC121" s="12"/>
      <c r="GID121" s="12"/>
      <c r="GIE121" s="12"/>
      <c r="GIF121" s="12"/>
      <c r="GIG121" s="12"/>
      <c r="GIH121" s="12"/>
      <c r="GII121" s="12"/>
      <c r="GIJ121" s="12"/>
      <c r="GIK121" s="12"/>
      <c r="GIL121" s="12"/>
      <c r="GIM121" s="12"/>
      <c r="GIN121" s="12"/>
      <c r="GIO121" s="12"/>
      <c r="GIP121" s="12"/>
      <c r="GIQ121" s="12"/>
      <c r="GIR121" s="12"/>
      <c r="GIS121" s="12"/>
      <c r="GIT121" s="12"/>
      <c r="GIU121" s="12"/>
      <c r="GIV121" s="12"/>
      <c r="GIW121" s="12"/>
      <c r="GIX121" s="12"/>
      <c r="GIY121" s="12"/>
      <c r="GIZ121" s="12"/>
      <c r="GJA121" s="12"/>
      <c r="GJB121" s="12"/>
      <c r="GJC121" s="12"/>
      <c r="GJD121" s="12"/>
      <c r="GJE121" s="12"/>
      <c r="GJF121" s="12"/>
      <c r="GJG121" s="12"/>
      <c r="GJH121" s="12"/>
      <c r="GJI121" s="12"/>
      <c r="GJJ121" s="12"/>
      <c r="GJK121" s="12"/>
      <c r="GJL121" s="12"/>
      <c r="GJM121" s="12"/>
      <c r="GJN121" s="12"/>
      <c r="GJO121" s="12"/>
      <c r="GJP121" s="12"/>
      <c r="GJQ121" s="12"/>
      <c r="GJR121" s="12"/>
      <c r="GJS121" s="12"/>
      <c r="GJT121" s="12"/>
      <c r="GJU121" s="12"/>
      <c r="GJV121" s="12"/>
      <c r="GJW121" s="12"/>
      <c r="GJX121" s="12"/>
      <c r="GJY121" s="12"/>
      <c r="GJZ121" s="12"/>
      <c r="GKA121" s="12"/>
      <c r="GKB121" s="12"/>
      <c r="GKC121" s="12"/>
      <c r="GKD121" s="12"/>
      <c r="GKE121" s="12"/>
      <c r="GKF121" s="12"/>
      <c r="GKG121" s="12"/>
      <c r="GKH121" s="12"/>
      <c r="GKI121" s="12"/>
      <c r="GKJ121" s="12"/>
      <c r="GKK121" s="12"/>
      <c r="GKL121" s="12"/>
      <c r="GKM121" s="12"/>
      <c r="GKN121" s="12"/>
      <c r="GKO121" s="12"/>
      <c r="GKP121" s="12"/>
      <c r="GKQ121" s="12"/>
      <c r="GKR121" s="12"/>
      <c r="GKS121" s="12"/>
      <c r="GKT121" s="12"/>
      <c r="GKU121" s="12"/>
      <c r="GKV121" s="12"/>
      <c r="GKW121" s="12"/>
      <c r="GKX121" s="12"/>
      <c r="GKY121" s="12"/>
      <c r="GKZ121" s="12"/>
      <c r="GLA121" s="12"/>
      <c r="GLB121" s="12"/>
      <c r="GLC121" s="12"/>
      <c r="GLD121" s="12"/>
      <c r="GLE121" s="12"/>
      <c r="GLF121" s="12"/>
      <c r="GLG121" s="12"/>
      <c r="GLH121" s="12"/>
      <c r="GLI121" s="12"/>
      <c r="GLJ121" s="12"/>
      <c r="GLK121" s="12"/>
      <c r="GLL121" s="12"/>
      <c r="GLM121" s="12"/>
      <c r="GLN121" s="12"/>
      <c r="GLO121" s="12"/>
      <c r="GLP121" s="12"/>
      <c r="GLQ121" s="12"/>
      <c r="GLR121" s="12"/>
      <c r="GLS121" s="12"/>
      <c r="GLT121" s="12"/>
      <c r="GLU121" s="12"/>
      <c r="GLV121" s="12"/>
      <c r="GLW121" s="12"/>
      <c r="GLX121" s="12"/>
      <c r="GLY121" s="12"/>
      <c r="GLZ121" s="12"/>
      <c r="GMA121" s="12"/>
      <c r="GMB121" s="12"/>
      <c r="GMC121" s="12"/>
      <c r="GMD121" s="12"/>
      <c r="GME121" s="12"/>
      <c r="GMF121" s="12"/>
      <c r="GMG121" s="12"/>
      <c r="GMH121" s="12"/>
      <c r="GMI121" s="12"/>
      <c r="GMJ121" s="12"/>
      <c r="GMK121" s="12"/>
      <c r="GML121" s="12"/>
      <c r="GMM121" s="12"/>
      <c r="GMN121" s="12"/>
      <c r="GMO121" s="12"/>
      <c r="GMP121" s="12"/>
      <c r="GMQ121" s="12"/>
      <c r="GMR121" s="12"/>
      <c r="GMS121" s="12"/>
      <c r="GMT121" s="12"/>
      <c r="GMU121" s="12"/>
      <c r="GMV121" s="12"/>
      <c r="GMW121" s="12"/>
      <c r="GMX121" s="12"/>
      <c r="GMY121" s="12"/>
      <c r="GMZ121" s="12"/>
      <c r="GNA121" s="12"/>
      <c r="GNB121" s="12"/>
      <c r="GNC121" s="12"/>
      <c r="GND121" s="12"/>
      <c r="GNE121" s="12"/>
      <c r="GNF121" s="12"/>
      <c r="GNG121" s="12"/>
      <c r="GNH121" s="12"/>
      <c r="GNI121" s="12"/>
      <c r="GNJ121" s="12"/>
      <c r="GNK121" s="12"/>
      <c r="GNL121" s="12"/>
      <c r="GNM121" s="12"/>
      <c r="GNN121" s="12"/>
      <c r="GNO121" s="12"/>
      <c r="GNP121" s="12"/>
      <c r="GNQ121" s="12"/>
      <c r="GNR121" s="12"/>
      <c r="GNS121" s="12"/>
      <c r="GNT121" s="12"/>
      <c r="GNU121" s="12"/>
      <c r="GNV121" s="12"/>
      <c r="GNW121" s="12"/>
      <c r="GNX121" s="12"/>
      <c r="GNY121" s="12"/>
      <c r="GNZ121" s="12"/>
      <c r="GOA121" s="12"/>
      <c r="GOB121" s="12"/>
      <c r="GOC121" s="12"/>
      <c r="GOD121" s="12"/>
      <c r="GOE121" s="12"/>
      <c r="GOF121" s="12"/>
      <c r="GOG121" s="12"/>
      <c r="GOH121" s="12"/>
      <c r="GOI121" s="12"/>
      <c r="GOJ121" s="12"/>
      <c r="GOK121" s="12"/>
      <c r="GOL121" s="12"/>
      <c r="GOM121" s="12"/>
      <c r="GON121" s="12"/>
      <c r="GOO121" s="12"/>
      <c r="GOP121" s="12"/>
      <c r="GOQ121" s="12"/>
      <c r="GOR121" s="12"/>
      <c r="GOS121" s="12"/>
      <c r="GOT121" s="12"/>
      <c r="GOU121" s="12"/>
      <c r="GOV121" s="12"/>
      <c r="GOW121" s="12"/>
      <c r="GOX121" s="12"/>
      <c r="GOY121" s="12"/>
      <c r="GOZ121" s="12"/>
      <c r="GPA121" s="12"/>
      <c r="GPB121" s="12"/>
      <c r="GPC121" s="12"/>
      <c r="GPD121" s="12"/>
      <c r="GPE121" s="12"/>
      <c r="GPF121" s="12"/>
      <c r="GPG121" s="12"/>
      <c r="GPH121" s="12"/>
      <c r="GPI121" s="12"/>
      <c r="GPJ121" s="12"/>
      <c r="GPK121" s="12"/>
      <c r="GPL121" s="12"/>
      <c r="GPM121" s="12"/>
      <c r="GPN121" s="12"/>
      <c r="GPO121" s="12"/>
      <c r="GPP121" s="12"/>
      <c r="GPQ121" s="12"/>
      <c r="GPR121" s="12"/>
      <c r="GPS121" s="12"/>
      <c r="GPT121" s="12"/>
      <c r="GPU121" s="12"/>
      <c r="GPV121" s="12"/>
      <c r="GPW121" s="12"/>
      <c r="GPX121" s="12"/>
      <c r="GPY121" s="12"/>
      <c r="GPZ121" s="12"/>
      <c r="GQA121" s="12"/>
      <c r="GQB121" s="12"/>
      <c r="GQC121" s="12"/>
      <c r="GQD121" s="12"/>
      <c r="GQE121" s="12"/>
      <c r="GQF121" s="12"/>
      <c r="GQG121" s="12"/>
      <c r="GQH121" s="12"/>
      <c r="GQI121" s="12"/>
      <c r="GQJ121" s="12"/>
      <c r="GQK121" s="12"/>
      <c r="GQL121" s="12"/>
      <c r="GQM121" s="12"/>
      <c r="GQN121" s="12"/>
      <c r="GQO121" s="12"/>
      <c r="GQP121" s="12"/>
      <c r="GQQ121" s="12"/>
      <c r="GQR121" s="12"/>
      <c r="GQS121" s="12"/>
      <c r="GQT121" s="12"/>
      <c r="GQU121" s="12"/>
      <c r="GQV121" s="12"/>
      <c r="GQW121" s="12"/>
      <c r="GQX121" s="12"/>
      <c r="GQY121" s="12"/>
      <c r="GQZ121" s="12"/>
      <c r="GRA121" s="12"/>
      <c r="GRB121" s="12"/>
      <c r="GRC121" s="12"/>
      <c r="GRD121" s="12"/>
      <c r="GRE121" s="12"/>
      <c r="GRF121" s="12"/>
      <c r="GRG121" s="12"/>
      <c r="GRH121" s="12"/>
      <c r="GRI121" s="12"/>
      <c r="GRJ121" s="12"/>
      <c r="GRK121" s="12"/>
      <c r="GRL121" s="12"/>
      <c r="GRM121" s="12"/>
      <c r="GRN121" s="12"/>
      <c r="GRO121" s="12"/>
      <c r="GRP121" s="12"/>
      <c r="GRQ121" s="12"/>
      <c r="GRR121" s="12"/>
      <c r="GRS121" s="12"/>
      <c r="GRT121" s="12"/>
      <c r="GRU121" s="12"/>
      <c r="GRV121" s="12"/>
      <c r="GRW121" s="12"/>
      <c r="GRX121" s="12"/>
      <c r="GRY121" s="12"/>
      <c r="GRZ121" s="12"/>
      <c r="GSA121" s="12"/>
      <c r="GSB121" s="12"/>
      <c r="GSC121" s="12"/>
      <c r="GSD121" s="12"/>
      <c r="GSE121" s="12"/>
      <c r="GSF121" s="12"/>
      <c r="GSG121" s="12"/>
      <c r="GSH121" s="12"/>
      <c r="GSI121" s="12"/>
      <c r="GSJ121" s="12"/>
      <c r="GSK121" s="12"/>
      <c r="GSL121" s="12"/>
      <c r="GSM121" s="12"/>
      <c r="GSN121" s="12"/>
      <c r="GSO121" s="12"/>
      <c r="GSP121" s="12"/>
      <c r="GSQ121" s="12"/>
      <c r="GSR121" s="12"/>
      <c r="GSS121" s="12"/>
      <c r="GST121" s="12"/>
      <c r="GSU121" s="12"/>
      <c r="GSV121" s="12"/>
      <c r="GSW121" s="12"/>
      <c r="GSX121" s="12"/>
      <c r="GSY121" s="12"/>
      <c r="GSZ121" s="12"/>
      <c r="GTA121" s="12"/>
      <c r="GTB121" s="12"/>
      <c r="GTC121" s="12"/>
      <c r="GTD121" s="12"/>
      <c r="GTE121" s="12"/>
      <c r="GTF121" s="12"/>
      <c r="GTG121" s="12"/>
      <c r="GTH121" s="12"/>
      <c r="GTI121" s="12"/>
      <c r="GTJ121" s="12"/>
      <c r="GTK121" s="12"/>
      <c r="GTL121" s="12"/>
      <c r="GTM121" s="12"/>
      <c r="GTN121" s="12"/>
      <c r="GTO121" s="12"/>
      <c r="GTP121" s="12"/>
      <c r="GTQ121" s="12"/>
      <c r="GTR121" s="12"/>
      <c r="GTS121" s="12"/>
      <c r="GTT121" s="12"/>
      <c r="GTU121" s="12"/>
      <c r="GTV121" s="12"/>
      <c r="GTW121" s="12"/>
      <c r="GTX121" s="12"/>
      <c r="GTY121" s="12"/>
      <c r="GTZ121" s="12"/>
      <c r="GUA121" s="12"/>
      <c r="GUB121" s="12"/>
      <c r="GUC121" s="12"/>
      <c r="GUD121" s="12"/>
      <c r="GUE121" s="12"/>
      <c r="GUF121" s="12"/>
      <c r="GUG121" s="12"/>
      <c r="GUH121" s="12"/>
      <c r="GUI121" s="12"/>
      <c r="GUJ121" s="12"/>
      <c r="GUK121" s="12"/>
      <c r="GUL121" s="12"/>
      <c r="GUM121" s="12"/>
      <c r="GUN121" s="12"/>
      <c r="GUO121" s="12"/>
      <c r="GUP121" s="12"/>
      <c r="GUQ121" s="12"/>
      <c r="GUR121" s="12"/>
      <c r="GUS121" s="12"/>
      <c r="GUT121" s="12"/>
      <c r="GUU121" s="12"/>
      <c r="GUV121" s="12"/>
      <c r="GUW121" s="12"/>
      <c r="GUX121" s="12"/>
      <c r="GUY121" s="12"/>
      <c r="GUZ121" s="12"/>
      <c r="GVA121" s="12"/>
      <c r="GVB121" s="12"/>
      <c r="GVC121" s="12"/>
      <c r="GVD121" s="12"/>
      <c r="GVE121" s="12"/>
      <c r="GVF121" s="12"/>
      <c r="GVG121" s="12"/>
      <c r="GVH121" s="12"/>
      <c r="GVI121" s="12"/>
      <c r="GVJ121" s="12"/>
      <c r="GVK121" s="12"/>
      <c r="GVL121" s="12"/>
      <c r="GVM121" s="12"/>
      <c r="GVN121" s="12"/>
      <c r="GVO121" s="12"/>
      <c r="GVP121" s="12"/>
      <c r="GVQ121" s="12"/>
      <c r="GVR121" s="12"/>
      <c r="GVS121" s="12"/>
      <c r="GVT121" s="12"/>
      <c r="GVU121" s="12"/>
      <c r="GVV121" s="12"/>
      <c r="GVW121" s="12"/>
      <c r="GVX121" s="12"/>
      <c r="GVY121" s="12"/>
      <c r="GVZ121" s="12"/>
      <c r="GWA121" s="12"/>
      <c r="GWB121" s="12"/>
      <c r="GWC121" s="12"/>
      <c r="GWD121" s="12"/>
      <c r="GWE121" s="12"/>
      <c r="GWF121" s="12"/>
      <c r="GWG121" s="12"/>
      <c r="GWH121" s="12"/>
      <c r="GWI121" s="12"/>
      <c r="GWJ121" s="12"/>
      <c r="GWK121" s="12"/>
      <c r="GWL121" s="12"/>
      <c r="GWM121" s="12"/>
      <c r="GWN121" s="12"/>
      <c r="GWO121" s="12"/>
      <c r="GWP121" s="12"/>
      <c r="GWQ121" s="12"/>
      <c r="GWR121" s="12"/>
      <c r="GWS121" s="12"/>
      <c r="GWT121" s="12"/>
      <c r="GWU121" s="12"/>
      <c r="GWV121" s="12"/>
      <c r="GWW121" s="12"/>
      <c r="GWX121" s="12"/>
      <c r="GWY121" s="12"/>
      <c r="GWZ121" s="12"/>
      <c r="GXA121" s="12"/>
      <c r="GXB121" s="12"/>
      <c r="GXC121" s="12"/>
      <c r="GXD121" s="12"/>
      <c r="GXE121" s="12"/>
      <c r="GXF121" s="12"/>
      <c r="GXG121" s="12"/>
      <c r="GXH121" s="12"/>
      <c r="GXI121" s="12"/>
      <c r="GXJ121" s="12"/>
      <c r="GXK121" s="12"/>
      <c r="GXL121" s="12"/>
      <c r="GXM121" s="12"/>
      <c r="GXN121" s="12"/>
      <c r="GXO121" s="12"/>
      <c r="GXP121" s="12"/>
      <c r="GXQ121" s="12"/>
      <c r="GXR121" s="12"/>
      <c r="GXS121" s="12"/>
      <c r="GXT121" s="12"/>
      <c r="GXU121" s="12"/>
      <c r="GXV121" s="12"/>
      <c r="GXW121" s="12"/>
      <c r="GXX121" s="12"/>
      <c r="GXY121" s="12"/>
      <c r="GXZ121" s="12"/>
      <c r="GYA121" s="12"/>
      <c r="GYB121" s="12"/>
      <c r="GYC121" s="12"/>
      <c r="GYD121" s="12"/>
      <c r="GYE121" s="12"/>
      <c r="GYF121" s="12"/>
      <c r="GYG121" s="12"/>
      <c r="GYH121" s="12"/>
      <c r="GYI121" s="12"/>
      <c r="GYJ121" s="12"/>
      <c r="GYK121" s="12"/>
      <c r="GYL121" s="12"/>
      <c r="GYM121" s="12"/>
      <c r="GYN121" s="12"/>
      <c r="GYO121" s="12"/>
      <c r="GYP121" s="12"/>
      <c r="GYQ121" s="12"/>
      <c r="GYR121" s="12"/>
      <c r="GYS121" s="12"/>
      <c r="GYT121" s="12"/>
      <c r="GYU121" s="12"/>
      <c r="GYV121" s="12"/>
      <c r="GYW121" s="12"/>
      <c r="GYX121" s="12"/>
      <c r="GYY121" s="12"/>
      <c r="GYZ121" s="12"/>
      <c r="GZA121" s="12"/>
      <c r="GZB121" s="12"/>
      <c r="GZC121" s="12"/>
      <c r="GZD121" s="12"/>
      <c r="GZE121" s="12"/>
      <c r="GZF121" s="12"/>
      <c r="GZG121" s="12"/>
      <c r="GZH121" s="12"/>
      <c r="GZI121" s="12"/>
      <c r="GZJ121" s="12"/>
      <c r="GZK121" s="12"/>
      <c r="GZL121" s="12"/>
      <c r="GZM121" s="12"/>
      <c r="GZN121" s="12"/>
      <c r="GZO121" s="12"/>
      <c r="GZP121" s="12"/>
      <c r="GZQ121" s="12"/>
      <c r="GZR121" s="12"/>
      <c r="GZS121" s="12"/>
      <c r="GZT121" s="12"/>
      <c r="GZU121" s="12"/>
      <c r="GZV121" s="12"/>
      <c r="GZW121" s="12"/>
      <c r="GZX121" s="12"/>
      <c r="GZY121" s="12"/>
      <c r="GZZ121" s="12"/>
      <c r="HAA121" s="12"/>
      <c r="HAB121" s="12"/>
      <c r="HAC121" s="12"/>
      <c r="HAD121" s="12"/>
      <c r="HAE121" s="12"/>
      <c r="HAF121" s="12"/>
      <c r="HAG121" s="12"/>
      <c r="HAH121" s="12"/>
      <c r="HAI121" s="12"/>
      <c r="HAJ121" s="12"/>
      <c r="HAK121" s="12"/>
      <c r="HAL121" s="12"/>
      <c r="HAM121" s="12"/>
      <c r="HAN121" s="12"/>
      <c r="HAO121" s="12"/>
      <c r="HAP121" s="12"/>
      <c r="HAQ121" s="12"/>
      <c r="HAR121" s="12"/>
      <c r="HAS121" s="12"/>
      <c r="HAT121" s="12"/>
      <c r="HAU121" s="12"/>
      <c r="HAV121" s="12"/>
      <c r="HAW121" s="12"/>
      <c r="HAX121" s="12"/>
      <c r="HAY121" s="12"/>
      <c r="HAZ121" s="12"/>
      <c r="HBA121" s="12"/>
      <c r="HBB121" s="12"/>
      <c r="HBC121" s="12"/>
      <c r="HBD121" s="12"/>
      <c r="HBE121" s="12"/>
      <c r="HBF121" s="12"/>
      <c r="HBG121" s="12"/>
      <c r="HBH121" s="12"/>
      <c r="HBI121" s="12"/>
      <c r="HBJ121" s="12"/>
      <c r="HBK121" s="12"/>
      <c r="HBL121" s="12"/>
      <c r="HBM121" s="12"/>
      <c r="HBN121" s="12"/>
      <c r="HBO121" s="12"/>
      <c r="HBP121" s="12"/>
      <c r="HBQ121" s="12"/>
      <c r="HBR121" s="12"/>
      <c r="HBS121" s="12"/>
      <c r="HBT121" s="12"/>
      <c r="HBU121" s="12"/>
      <c r="HBV121" s="12"/>
      <c r="HBW121" s="12"/>
      <c r="HBX121" s="12"/>
      <c r="HBY121" s="12"/>
      <c r="HBZ121" s="12"/>
      <c r="HCA121" s="12"/>
      <c r="HCB121" s="12"/>
      <c r="HCC121" s="12"/>
      <c r="HCD121" s="12"/>
      <c r="HCE121" s="12"/>
      <c r="HCF121" s="12"/>
      <c r="HCG121" s="12"/>
      <c r="HCH121" s="12"/>
      <c r="HCI121" s="12"/>
      <c r="HCJ121" s="12"/>
      <c r="HCK121" s="12"/>
      <c r="HCL121" s="12"/>
      <c r="HCM121" s="12"/>
      <c r="HCN121" s="12"/>
      <c r="HCO121" s="12"/>
      <c r="HCP121" s="12"/>
      <c r="HCQ121" s="12"/>
      <c r="HCR121" s="12"/>
      <c r="HCS121" s="12"/>
      <c r="HCT121" s="12"/>
      <c r="HCU121" s="12"/>
      <c r="HCV121" s="12"/>
      <c r="HCW121" s="12"/>
      <c r="HCX121" s="12"/>
      <c r="HCY121" s="12"/>
      <c r="HCZ121" s="12"/>
      <c r="HDA121" s="12"/>
      <c r="HDB121" s="12"/>
      <c r="HDC121" s="12"/>
      <c r="HDD121" s="12"/>
      <c r="HDE121" s="12"/>
      <c r="HDF121" s="12"/>
      <c r="HDG121" s="12"/>
      <c r="HDH121" s="12"/>
      <c r="HDI121" s="12"/>
      <c r="HDJ121" s="12"/>
      <c r="HDK121" s="12"/>
      <c r="HDL121" s="12"/>
      <c r="HDM121" s="12"/>
      <c r="HDN121" s="12"/>
      <c r="HDO121" s="12"/>
      <c r="HDP121" s="12"/>
      <c r="HDQ121" s="12"/>
      <c r="HDR121" s="12"/>
      <c r="HDS121" s="12"/>
      <c r="HDT121" s="12"/>
      <c r="HDU121" s="12"/>
      <c r="HDV121" s="12"/>
      <c r="HDW121" s="12"/>
      <c r="HDX121" s="12"/>
      <c r="HDY121" s="12"/>
      <c r="HDZ121" s="12"/>
      <c r="HEA121" s="12"/>
      <c r="HEB121" s="12"/>
      <c r="HEC121" s="12"/>
      <c r="HED121" s="12"/>
      <c r="HEE121" s="12"/>
      <c r="HEF121" s="12"/>
      <c r="HEG121" s="12"/>
      <c r="HEH121" s="12"/>
      <c r="HEI121" s="12"/>
      <c r="HEJ121" s="12"/>
      <c r="HEK121" s="12"/>
      <c r="HEL121" s="12"/>
      <c r="HEM121" s="12"/>
      <c r="HEN121" s="12"/>
      <c r="HEO121" s="12"/>
      <c r="HEP121" s="12"/>
      <c r="HEQ121" s="12"/>
      <c r="HER121" s="12"/>
      <c r="HES121" s="12"/>
      <c r="HET121" s="12"/>
      <c r="HEU121" s="12"/>
      <c r="HEV121" s="12"/>
      <c r="HEW121" s="12"/>
      <c r="HEX121" s="12"/>
      <c r="HEY121" s="12"/>
      <c r="HEZ121" s="12"/>
      <c r="HFA121" s="12"/>
      <c r="HFB121" s="12"/>
      <c r="HFC121" s="12"/>
      <c r="HFD121" s="12"/>
      <c r="HFE121" s="12"/>
      <c r="HFF121" s="12"/>
      <c r="HFG121" s="12"/>
      <c r="HFH121" s="12"/>
      <c r="HFI121" s="12"/>
      <c r="HFJ121" s="12"/>
      <c r="HFK121" s="12"/>
      <c r="HFL121" s="12"/>
      <c r="HFM121" s="12"/>
      <c r="HFN121" s="12"/>
      <c r="HFO121" s="12"/>
      <c r="HFP121" s="12"/>
      <c r="HFQ121" s="12"/>
      <c r="HFR121" s="12"/>
      <c r="HFS121" s="12"/>
      <c r="HFT121" s="12"/>
      <c r="HFU121" s="12"/>
      <c r="HFV121" s="12"/>
      <c r="HFW121" s="12"/>
      <c r="HFX121" s="12"/>
      <c r="HFY121" s="12"/>
      <c r="HFZ121" s="12"/>
      <c r="HGA121" s="12"/>
      <c r="HGB121" s="12"/>
      <c r="HGC121" s="12"/>
      <c r="HGD121" s="12"/>
      <c r="HGE121" s="12"/>
      <c r="HGF121" s="12"/>
      <c r="HGG121" s="12"/>
      <c r="HGH121" s="12"/>
      <c r="HGI121" s="12"/>
      <c r="HGJ121" s="12"/>
      <c r="HGK121" s="12"/>
      <c r="HGL121" s="12"/>
      <c r="HGM121" s="12"/>
      <c r="HGN121" s="12"/>
      <c r="HGO121" s="12"/>
      <c r="HGP121" s="12"/>
      <c r="HGQ121" s="12"/>
      <c r="HGR121" s="12"/>
      <c r="HGS121" s="12"/>
      <c r="HGT121" s="12"/>
      <c r="HGU121" s="12"/>
      <c r="HGV121" s="12"/>
      <c r="HGW121" s="12"/>
      <c r="HGX121" s="12"/>
      <c r="HGY121" s="12"/>
      <c r="HGZ121" s="12"/>
      <c r="HHA121" s="12"/>
      <c r="HHB121" s="12"/>
      <c r="HHC121" s="12"/>
      <c r="HHD121" s="12"/>
      <c r="HHE121" s="12"/>
      <c r="HHF121" s="12"/>
      <c r="HHG121" s="12"/>
      <c r="HHH121" s="12"/>
      <c r="HHI121" s="12"/>
      <c r="HHJ121" s="12"/>
      <c r="HHK121" s="12"/>
      <c r="HHL121" s="12"/>
      <c r="HHM121" s="12"/>
      <c r="HHN121" s="12"/>
      <c r="HHO121" s="12"/>
      <c r="HHP121" s="12"/>
      <c r="HHQ121" s="12"/>
      <c r="HHR121" s="12"/>
      <c r="HHS121" s="12"/>
      <c r="HHT121" s="12"/>
      <c r="HHU121" s="12"/>
      <c r="HHV121" s="12"/>
      <c r="HHW121" s="12"/>
      <c r="HHX121" s="12"/>
      <c r="HHY121" s="12"/>
      <c r="HHZ121" s="12"/>
      <c r="HIA121" s="12"/>
      <c r="HIB121" s="12"/>
      <c r="HIC121" s="12"/>
      <c r="HID121" s="12"/>
      <c r="HIE121" s="12"/>
      <c r="HIF121" s="12"/>
      <c r="HIG121" s="12"/>
      <c r="HIH121" s="12"/>
      <c r="HII121" s="12"/>
      <c r="HIJ121" s="12"/>
      <c r="HIK121" s="12"/>
      <c r="HIL121" s="12"/>
      <c r="HIM121" s="12"/>
      <c r="HIN121" s="12"/>
      <c r="HIO121" s="12"/>
      <c r="HIP121" s="12"/>
      <c r="HIQ121" s="12"/>
      <c r="HIR121" s="12"/>
      <c r="HIS121" s="12"/>
      <c r="HIT121" s="12"/>
      <c r="HIU121" s="12"/>
      <c r="HIV121" s="12"/>
      <c r="HIW121" s="12"/>
      <c r="HIX121" s="12"/>
      <c r="HIY121" s="12"/>
      <c r="HIZ121" s="12"/>
      <c r="HJA121" s="12"/>
      <c r="HJB121" s="12"/>
      <c r="HJC121" s="12"/>
      <c r="HJD121" s="12"/>
      <c r="HJE121" s="12"/>
      <c r="HJF121" s="12"/>
      <c r="HJG121" s="12"/>
      <c r="HJH121" s="12"/>
      <c r="HJI121" s="12"/>
      <c r="HJJ121" s="12"/>
      <c r="HJK121" s="12"/>
      <c r="HJL121" s="12"/>
      <c r="HJM121" s="12"/>
      <c r="HJN121" s="12"/>
      <c r="HJO121" s="12"/>
      <c r="HJP121" s="12"/>
      <c r="HJQ121" s="12"/>
      <c r="HJR121" s="12"/>
      <c r="HJS121" s="12"/>
      <c r="HJT121" s="12"/>
      <c r="HJU121" s="12"/>
      <c r="HJV121" s="12"/>
      <c r="HJW121" s="12"/>
      <c r="HJX121" s="12"/>
      <c r="HJY121" s="12"/>
      <c r="HJZ121" s="12"/>
      <c r="HKA121" s="12"/>
      <c r="HKB121" s="12"/>
      <c r="HKC121" s="12"/>
      <c r="HKD121" s="12"/>
      <c r="HKE121" s="12"/>
      <c r="HKF121" s="12"/>
      <c r="HKG121" s="12"/>
      <c r="HKH121" s="12"/>
      <c r="HKI121" s="12"/>
      <c r="HKJ121" s="12"/>
      <c r="HKK121" s="12"/>
      <c r="HKL121" s="12"/>
      <c r="HKM121" s="12"/>
      <c r="HKN121" s="12"/>
      <c r="HKO121" s="12"/>
      <c r="HKP121" s="12"/>
      <c r="HKQ121" s="12"/>
      <c r="HKR121" s="12"/>
      <c r="HKS121" s="12"/>
      <c r="HKT121" s="12"/>
      <c r="HKU121" s="12"/>
      <c r="HKV121" s="12"/>
      <c r="HKW121" s="12"/>
      <c r="HKX121" s="12"/>
      <c r="HKY121" s="12"/>
      <c r="HKZ121" s="12"/>
      <c r="HLA121" s="12"/>
      <c r="HLB121" s="12"/>
      <c r="HLC121" s="12"/>
      <c r="HLD121" s="12"/>
      <c r="HLE121" s="12"/>
      <c r="HLF121" s="12"/>
      <c r="HLG121" s="12"/>
      <c r="HLH121" s="12"/>
      <c r="HLI121" s="12"/>
      <c r="HLJ121" s="12"/>
      <c r="HLK121" s="12"/>
      <c r="HLL121" s="12"/>
      <c r="HLM121" s="12"/>
      <c r="HLN121" s="12"/>
      <c r="HLO121" s="12"/>
      <c r="HLP121" s="12"/>
      <c r="HLQ121" s="12"/>
      <c r="HLR121" s="12"/>
      <c r="HLS121" s="12"/>
      <c r="HLT121" s="12"/>
      <c r="HLU121" s="12"/>
      <c r="HLV121" s="12"/>
      <c r="HLW121" s="12"/>
      <c r="HLX121" s="12"/>
      <c r="HLY121" s="12"/>
      <c r="HLZ121" s="12"/>
      <c r="HMA121" s="12"/>
      <c r="HMB121" s="12"/>
      <c r="HMC121" s="12"/>
      <c r="HMD121" s="12"/>
      <c r="HME121" s="12"/>
      <c r="HMF121" s="12"/>
      <c r="HMG121" s="12"/>
      <c r="HMH121" s="12"/>
      <c r="HMI121" s="12"/>
      <c r="HMJ121" s="12"/>
      <c r="HMK121" s="12"/>
      <c r="HML121" s="12"/>
      <c r="HMM121" s="12"/>
      <c r="HMN121" s="12"/>
      <c r="HMO121" s="12"/>
      <c r="HMP121" s="12"/>
      <c r="HMQ121" s="12"/>
      <c r="HMR121" s="12"/>
      <c r="HMS121" s="12"/>
      <c r="HMT121" s="12"/>
      <c r="HMU121" s="12"/>
      <c r="HMV121" s="12"/>
      <c r="HMW121" s="12"/>
      <c r="HMX121" s="12"/>
      <c r="HMY121" s="12"/>
      <c r="HMZ121" s="12"/>
      <c r="HNA121" s="12"/>
      <c r="HNB121" s="12"/>
      <c r="HNC121" s="12"/>
      <c r="HND121" s="12"/>
      <c r="HNE121" s="12"/>
      <c r="HNF121" s="12"/>
      <c r="HNG121" s="12"/>
      <c r="HNH121" s="12"/>
      <c r="HNI121" s="12"/>
      <c r="HNJ121" s="12"/>
      <c r="HNK121" s="12"/>
      <c r="HNL121" s="12"/>
      <c r="HNM121" s="12"/>
      <c r="HNN121" s="12"/>
      <c r="HNO121" s="12"/>
      <c r="HNP121" s="12"/>
      <c r="HNQ121" s="12"/>
      <c r="HNR121" s="12"/>
      <c r="HNS121" s="12"/>
      <c r="HNT121" s="12"/>
      <c r="HNU121" s="12"/>
      <c r="HNV121" s="12"/>
      <c r="HNW121" s="12"/>
      <c r="HNX121" s="12"/>
      <c r="HNY121" s="12"/>
      <c r="HNZ121" s="12"/>
      <c r="HOA121" s="12"/>
      <c r="HOB121" s="12"/>
      <c r="HOC121" s="12"/>
      <c r="HOD121" s="12"/>
      <c r="HOE121" s="12"/>
      <c r="HOF121" s="12"/>
      <c r="HOG121" s="12"/>
      <c r="HOH121" s="12"/>
      <c r="HOI121" s="12"/>
      <c r="HOJ121" s="12"/>
      <c r="HOK121" s="12"/>
      <c r="HOL121" s="12"/>
      <c r="HOM121" s="12"/>
      <c r="HON121" s="12"/>
      <c r="HOO121" s="12"/>
      <c r="HOP121" s="12"/>
      <c r="HOQ121" s="12"/>
      <c r="HOR121" s="12"/>
      <c r="HOS121" s="12"/>
      <c r="HOT121" s="12"/>
      <c r="HOU121" s="12"/>
      <c r="HOV121" s="12"/>
      <c r="HOW121" s="12"/>
      <c r="HOX121" s="12"/>
      <c r="HOY121" s="12"/>
      <c r="HOZ121" s="12"/>
      <c r="HPA121" s="12"/>
      <c r="HPB121" s="12"/>
      <c r="HPC121" s="12"/>
      <c r="HPD121" s="12"/>
      <c r="HPE121" s="12"/>
      <c r="HPF121" s="12"/>
      <c r="HPG121" s="12"/>
      <c r="HPH121" s="12"/>
      <c r="HPI121" s="12"/>
      <c r="HPJ121" s="12"/>
      <c r="HPK121" s="12"/>
      <c r="HPL121" s="12"/>
      <c r="HPM121" s="12"/>
      <c r="HPN121" s="12"/>
      <c r="HPO121" s="12"/>
      <c r="HPP121" s="12"/>
      <c r="HPQ121" s="12"/>
      <c r="HPR121" s="12"/>
      <c r="HPS121" s="12"/>
      <c r="HPT121" s="12"/>
      <c r="HPU121" s="12"/>
      <c r="HPV121" s="12"/>
      <c r="HPW121" s="12"/>
      <c r="HPX121" s="12"/>
      <c r="HPY121" s="12"/>
      <c r="HPZ121" s="12"/>
      <c r="HQA121" s="12"/>
      <c r="HQB121" s="12"/>
      <c r="HQC121" s="12"/>
      <c r="HQD121" s="12"/>
      <c r="HQE121" s="12"/>
      <c r="HQF121" s="12"/>
      <c r="HQG121" s="12"/>
      <c r="HQH121" s="12"/>
      <c r="HQI121" s="12"/>
      <c r="HQJ121" s="12"/>
      <c r="HQK121" s="12"/>
      <c r="HQL121" s="12"/>
      <c r="HQM121" s="12"/>
      <c r="HQN121" s="12"/>
      <c r="HQO121" s="12"/>
      <c r="HQP121" s="12"/>
      <c r="HQQ121" s="12"/>
      <c r="HQR121" s="12"/>
      <c r="HQS121" s="12"/>
      <c r="HQT121" s="12"/>
      <c r="HQU121" s="12"/>
      <c r="HQV121" s="12"/>
      <c r="HQW121" s="12"/>
      <c r="HQX121" s="12"/>
      <c r="HQY121" s="12"/>
      <c r="HQZ121" s="12"/>
      <c r="HRA121" s="12"/>
      <c r="HRB121" s="12"/>
      <c r="HRC121" s="12"/>
      <c r="HRD121" s="12"/>
      <c r="HRE121" s="12"/>
      <c r="HRF121" s="12"/>
      <c r="HRG121" s="12"/>
      <c r="HRH121" s="12"/>
      <c r="HRI121" s="12"/>
      <c r="HRJ121" s="12"/>
      <c r="HRK121" s="12"/>
      <c r="HRL121" s="12"/>
      <c r="HRM121" s="12"/>
      <c r="HRN121" s="12"/>
      <c r="HRO121" s="12"/>
      <c r="HRP121" s="12"/>
      <c r="HRQ121" s="12"/>
      <c r="HRR121" s="12"/>
      <c r="HRS121" s="12"/>
      <c r="HRT121" s="12"/>
      <c r="HRU121" s="12"/>
      <c r="HRV121" s="12"/>
      <c r="HRW121" s="12"/>
      <c r="HRX121" s="12"/>
      <c r="HRY121" s="12"/>
      <c r="HRZ121" s="12"/>
      <c r="HSA121" s="12"/>
      <c r="HSB121" s="12"/>
      <c r="HSC121" s="12"/>
      <c r="HSD121" s="12"/>
      <c r="HSE121" s="12"/>
      <c r="HSF121" s="12"/>
      <c r="HSG121" s="12"/>
      <c r="HSH121" s="12"/>
      <c r="HSI121" s="12"/>
      <c r="HSJ121" s="12"/>
      <c r="HSK121" s="12"/>
      <c r="HSL121" s="12"/>
      <c r="HSM121" s="12"/>
      <c r="HSN121" s="12"/>
      <c r="HSO121" s="12"/>
      <c r="HSP121" s="12"/>
      <c r="HSQ121" s="12"/>
      <c r="HSR121" s="12"/>
      <c r="HSS121" s="12"/>
      <c r="HST121" s="12"/>
      <c r="HSU121" s="12"/>
      <c r="HSV121" s="12"/>
      <c r="HSW121" s="12"/>
      <c r="HSX121" s="12"/>
      <c r="HSY121" s="12"/>
      <c r="HSZ121" s="12"/>
      <c r="HTA121" s="12"/>
      <c r="HTB121" s="12"/>
      <c r="HTC121" s="12"/>
      <c r="HTD121" s="12"/>
      <c r="HTE121" s="12"/>
      <c r="HTF121" s="12"/>
      <c r="HTG121" s="12"/>
      <c r="HTH121" s="12"/>
      <c r="HTI121" s="12"/>
      <c r="HTJ121" s="12"/>
      <c r="HTK121" s="12"/>
      <c r="HTL121" s="12"/>
      <c r="HTM121" s="12"/>
      <c r="HTN121" s="12"/>
      <c r="HTO121" s="12"/>
      <c r="HTP121" s="12"/>
      <c r="HTQ121" s="12"/>
      <c r="HTR121" s="12"/>
      <c r="HTS121" s="12"/>
      <c r="HTT121" s="12"/>
      <c r="HTU121" s="12"/>
      <c r="HTV121" s="12"/>
      <c r="HTW121" s="12"/>
      <c r="HTX121" s="12"/>
      <c r="HTY121" s="12"/>
      <c r="HTZ121" s="12"/>
      <c r="HUA121" s="12"/>
      <c r="HUB121" s="12"/>
      <c r="HUC121" s="12"/>
      <c r="HUD121" s="12"/>
      <c r="HUE121" s="12"/>
      <c r="HUF121" s="12"/>
      <c r="HUG121" s="12"/>
      <c r="HUH121" s="12"/>
      <c r="HUI121" s="12"/>
      <c r="HUJ121" s="12"/>
      <c r="HUK121" s="12"/>
      <c r="HUL121" s="12"/>
      <c r="HUM121" s="12"/>
      <c r="HUN121" s="12"/>
      <c r="HUO121" s="12"/>
      <c r="HUP121" s="12"/>
      <c r="HUQ121" s="12"/>
      <c r="HUR121" s="12"/>
      <c r="HUS121" s="12"/>
      <c r="HUT121" s="12"/>
      <c r="HUU121" s="12"/>
      <c r="HUV121" s="12"/>
      <c r="HUW121" s="12"/>
      <c r="HUX121" s="12"/>
      <c r="HUY121" s="12"/>
      <c r="HUZ121" s="12"/>
      <c r="HVA121" s="12"/>
      <c r="HVB121" s="12"/>
      <c r="HVC121" s="12"/>
      <c r="HVD121" s="12"/>
      <c r="HVE121" s="12"/>
      <c r="HVF121" s="12"/>
      <c r="HVG121" s="12"/>
      <c r="HVH121" s="12"/>
      <c r="HVI121" s="12"/>
      <c r="HVJ121" s="12"/>
      <c r="HVK121" s="12"/>
      <c r="HVL121" s="12"/>
      <c r="HVM121" s="12"/>
      <c r="HVN121" s="12"/>
      <c r="HVO121" s="12"/>
      <c r="HVP121" s="12"/>
      <c r="HVQ121" s="12"/>
      <c r="HVR121" s="12"/>
      <c r="HVS121" s="12"/>
      <c r="HVT121" s="12"/>
      <c r="HVU121" s="12"/>
      <c r="HVV121" s="12"/>
      <c r="HVW121" s="12"/>
      <c r="HVX121" s="12"/>
      <c r="HVY121" s="12"/>
      <c r="HVZ121" s="12"/>
      <c r="HWA121" s="12"/>
      <c r="HWB121" s="12"/>
      <c r="HWC121" s="12"/>
      <c r="HWD121" s="12"/>
      <c r="HWE121" s="12"/>
      <c r="HWF121" s="12"/>
      <c r="HWG121" s="12"/>
      <c r="HWH121" s="12"/>
      <c r="HWI121" s="12"/>
      <c r="HWJ121" s="12"/>
      <c r="HWK121" s="12"/>
      <c r="HWL121" s="12"/>
      <c r="HWM121" s="12"/>
      <c r="HWN121" s="12"/>
      <c r="HWO121" s="12"/>
      <c r="HWP121" s="12"/>
      <c r="HWQ121" s="12"/>
      <c r="HWR121" s="12"/>
      <c r="HWS121" s="12"/>
      <c r="HWT121" s="12"/>
      <c r="HWU121" s="12"/>
      <c r="HWV121" s="12"/>
      <c r="HWW121" s="12"/>
      <c r="HWX121" s="12"/>
      <c r="HWY121" s="12"/>
      <c r="HWZ121" s="12"/>
      <c r="HXA121" s="12"/>
      <c r="HXB121" s="12"/>
      <c r="HXC121" s="12"/>
      <c r="HXD121" s="12"/>
      <c r="HXE121" s="12"/>
      <c r="HXF121" s="12"/>
      <c r="HXG121" s="12"/>
      <c r="HXH121" s="12"/>
      <c r="HXI121" s="12"/>
      <c r="HXJ121" s="12"/>
      <c r="HXK121" s="12"/>
      <c r="HXL121" s="12"/>
      <c r="HXM121" s="12"/>
      <c r="HXN121" s="12"/>
      <c r="HXO121" s="12"/>
      <c r="HXP121" s="12"/>
      <c r="HXQ121" s="12"/>
      <c r="HXR121" s="12"/>
      <c r="HXS121" s="12"/>
      <c r="HXT121" s="12"/>
      <c r="HXU121" s="12"/>
      <c r="HXV121" s="12"/>
      <c r="HXW121" s="12"/>
      <c r="HXX121" s="12"/>
      <c r="HXY121" s="12"/>
      <c r="HXZ121" s="12"/>
      <c r="HYA121" s="12"/>
      <c r="HYB121" s="12"/>
      <c r="HYC121" s="12"/>
      <c r="HYD121" s="12"/>
      <c r="HYE121" s="12"/>
      <c r="HYF121" s="12"/>
      <c r="HYG121" s="12"/>
      <c r="HYH121" s="12"/>
      <c r="HYI121" s="12"/>
      <c r="HYJ121" s="12"/>
      <c r="HYK121" s="12"/>
      <c r="HYL121" s="12"/>
      <c r="HYM121" s="12"/>
      <c r="HYN121" s="12"/>
      <c r="HYO121" s="12"/>
      <c r="HYP121" s="12"/>
      <c r="HYQ121" s="12"/>
      <c r="HYR121" s="12"/>
      <c r="HYS121" s="12"/>
      <c r="HYT121" s="12"/>
      <c r="HYU121" s="12"/>
      <c r="HYV121" s="12"/>
      <c r="HYW121" s="12"/>
      <c r="HYX121" s="12"/>
      <c r="HYY121" s="12"/>
      <c r="HYZ121" s="12"/>
      <c r="HZA121" s="12"/>
      <c r="HZB121" s="12"/>
      <c r="HZC121" s="12"/>
      <c r="HZD121" s="12"/>
      <c r="HZE121" s="12"/>
      <c r="HZF121" s="12"/>
      <c r="HZG121" s="12"/>
      <c r="HZH121" s="12"/>
      <c r="HZI121" s="12"/>
      <c r="HZJ121" s="12"/>
      <c r="HZK121" s="12"/>
      <c r="HZL121" s="12"/>
      <c r="HZM121" s="12"/>
      <c r="HZN121" s="12"/>
      <c r="HZO121" s="12"/>
      <c r="HZP121" s="12"/>
      <c r="HZQ121" s="12"/>
      <c r="HZR121" s="12"/>
      <c r="HZS121" s="12"/>
      <c r="HZT121" s="12"/>
      <c r="HZU121" s="12"/>
      <c r="HZV121" s="12"/>
      <c r="HZW121" s="12"/>
      <c r="HZX121" s="12"/>
      <c r="HZY121" s="12"/>
      <c r="HZZ121" s="12"/>
      <c r="IAA121" s="12"/>
      <c r="IAB121" s="12"/>
      <c r="IAC121" s="12"/>
      <c r="IAD121" s="12"/>
      <c r="IAE121" s="12"/>
      <c r="IAF121" s="12"/>
      <c r="IAG121" s="12"/>
      <c r="IAH121" s="12"/>
      <c r="IAI121" s="12"/>
      <c r="IAJ121" s="12"/>
      <c r="IAK121" s="12"/>
      <c r="IAL121" s="12"/>
      <c r="IAM121" s="12"/>
      <c r="IAN121" s="12"/>
      <c r="IAO121" s="12"/>
      <c r="IAP121" s="12"/>
      <c r="IAQ121" s="12"/>
      <c r="IAR121" s="12"/>
      <c r="IAS121" s="12"/>
      <c r="IAT121" s="12"/>
      <c r="IAU121" s="12"/>
      <c r="IAV121" s="12"/>
      <c r="IAW121" s="12"/>
      <c r="IAX121" s="12"/>
      <c r="IAY121" s="12"/>
      <c r="IAZ121" s="12"/>
      <c r="IBA121" s="12"/>
      <c r="IBB121" s="12"/>
      <c r="IBC121" s="12"/>
      <c r="IBD121" s="12"/>
      <c r="IBE121" s="12"/>
      <c r="IBF121" s="12"/>
      <c r="IBG121" s="12"/>
      <c r="IBH121" s="12"/>
      <c r="IBI121" s="12"/>
      <c r="IBJ121" s="12"/>
      <c r="IBK121" s="12"/>
      <c r="IBL121" s="12"/>
      <c r="IBM121" s="12"/>
      <c r="IBN121" s="12"/>
      <c r="IBO121" s="12"/>
      <c r="IBP121" s="12"/>
      <c r="IBQ121" s="12"/>
      <c r="IBR121" s="12"/>
      <c r="IBS121" s="12"/>
      <c r="IBT121" s="12"/>
      <c r="IBU121" s="12"/>
      <c r="IBV121" s="12"/>
      <c r="IBW121" s="12"/>
      <c r="IBX121" s="12"/>
      <c r="IBY121" s="12"/>
      <c r="IBZ121" s="12"/>
      <c r="ICA121" s="12"/>
      <c r="ICB121" s="12"/>
      <c r="ICC121" s="12"/>
      <c r="ICD121" s="12"/>
      <c r="ICE121" s="12"/>
      <c r="ICF121" s="12"/>
      <c r="ICG121" s="12"/>
      <c r="ICH121" s="12"/>
      <c r="ICI121" s="12"/>
      <c r="ICJ121" s="12"/>
      <c r="ICK121" s="12"/>
      <c r="ICL121" s="12"/>
      <c r="ICM121" s="12"/>
      <c r="ICN121" s="12"/>
      <c r="ICO121" s="12"/>
      <c r="ICP121" s="12"/>
      <c r="ICQ121" s="12"/>
      <c r="ICR121" s="12"/>
      <c r="ICS121" s="12"/>
      <c r="ICT121" s="12"/>
      <c r="ICU121" s="12"/>
      <c r="ICV121" s="12"/>
      <c r="ICW121" s="12"/>
      <c r="ICX121" s="12"/>
      <c r="ICY121" s="12"/>
      <c r="ICZ121" s="12"/>
      <c r="IDA121" s="12"/>
      <c r="IDB121" s="12"/>
      <c r="IDC121" s="12"/>
      <c r="IDD121" s="12"/>
      <c r="IDE121" s="12"/>
      <c r="IDF121" s="12"/>
      <c r="IDG121" s="12"/>
      <c r="IDH121" s="12"/>
      <c r="IDI121" s="12"/>
      <c r="IDJ121" s="12"/>
      <c r="IDK121" s="12"/>
      <c r="IDL121" s="12"/>
      <c r="IDM121" s="12"/>
      <c r="IDN121" s="12"/>
      <c r="IDO121" s="12"/>
      <c r="IDP121" s="12"/>
      <c r="IDQ121" s="12"/>
      <c r="IDR121" s="12"/>
      <c r="IDS121" s="12"/>
      <c r="IDT121" s="12"/>
      <c r="IDU121" s="12"/>
      <c r="IDV121" s="12"/>
      <c r="IDW121" s="12"/>
      <c r="IDX121" s="12"/>
      <c r="IDY121" s="12"/>
      <c r="IDZ121" s="12"/>
      <c r="IEA121" s="12"/>
      <c r="IEB121" s="12"/>
      <c r="IEC121" s="12"/>
      <c r="IED121" s="12"/>
      <c r="IEE121" s="12"/>
      <c r="IEF121" s="12"/>
      <c r="IEG121" s="12"/>
      <c r="IEH121" s="12"/>
      <c r="IEI121" s="12"/>
      <c r="IEJ121" s="12"/>
      <c r="IEK121" s="12"/>
      <c r="IEL121" s="12"/>
      <c r="IEM121" s="12"/>
      <c r="IEN121" s="12"/>
      <c r="IEO121" s="12"/>
      <c r="IEP121" s="12"/>
      <c r="IEQ121" s="12"/>
      <c r="IER121" s="12"/>
      <c r="IES121" s="12"/>
      <c r="IET121" s="12"/>
      <c r="IEU121" s="12"/>
      <c r="IEV121" s="12"/>
      <c r="IEW121" s="12"/>
      <c r="IEX121" s="12"/>
      <c r="IEY121" s="12"/>
      <c r="IEZ121" s="12"/>
      <c r="IFA121" s="12"/>
      <c r="IFB121" s="12"/>
      <c r="IFC121" s="12"/>
      <c r="IFD121" s="12"/>
      <c r="IFE121" s="12"/>
      <c r="IFF121" s="12"/>
      <c r="IFG121" s="12"/>
      <c r="IFH121" s="12"/>
      <c r="IFI121" s="12"/>
      <c r="IFJ121" s="12"/>
      <c r="IFK121" s="12"/>
      <c r="IFL121" s="12"/>
      <c r="IFM121" s="12"/>
      <c r="IFN121" s="12"/>
      <c r="IFO121" s="12"/>
      <c r="IFP121" s="12"/>
      <c r="IFQ121" s="12"/>
      <c r="IFR121" s="12"/>
      <c r="IFS121" s="12"/>
      <c r="IFT121" s="12"/>
      <c r="IFU121" s="12"/>
      <c r="IFV121" s="12"/>
      <c r="IFW121" s="12"/>
      <c r="IFX121" s="12"/>
      <c r="IFY121" s="12"/>
      <c r="IFZ121" s="12"/>
      <c r="IGA121" s="12"/>
      <c r="IGB121" s="12"/>
      <c r="IGC121" s="12"/>
      <c r="IGD121" s="12"/>
      <c r="IGE121" s="12"/>
      <c r="IGF121" s="12"/>
      <c r="IGG121" s="12"/>
      <c r="IGH121" s="12"/>
      <c r="IGI121" s="12"/>
      <c r="IGJ121" s="12"/>
      <c r="IGK121" s="12"/>
      <c r="IGL121" s="12"/>
      <c r="IGM121" s="12"/>
      <c r="IGN121" s="12"/>
      <c r="IGO121" s="12"/>
      <c r="IGP121" s="12"/>
      <c r="IGQ121" s="12"/>
      <c r="IGR121" s="12"/>
      <c r="IGS121" s="12"/>
      <c r="IGT121" s="12"/>
      <c r="IGU121" s="12"/>
      <c r="IGV121" s="12"/>
      <c r="IGW121" s="12"/>
      <c r="IGX121" s="12"/>
      <c r="IGY121" s="12"/>
      <c r="IGZ121" s="12"/>
      <c r="IHA121" s="12"/>
      <c r="IHB121" s="12"/>
      <c r="IHC121" s="12"/>
      <c r="IHD121" s="12"/>
      <c r="IHE121" s="12"/>
      <c r="IHF121" s="12"/>
      <c r="IHG121" s="12"/>
      <c r="IHH121" s="12"/>
      <c r="IHI121" s="12"/>
      <c r="IHJ121" s="12"/>
      <c r="IHK121" s="12"/>
      <c r="IHL121" s="12"/>
      <c r="IHM121" s="12"/>
      <c r="IHN121" s="12"/>
      <c r="IHO121" s="12"/>
      <c r="IHP121" s="12"/>
      <c r="IHQ121" s="12"/>
      <c r="IHR121" s="12"/>
      <c r="IHS121" s="12"/>
      <c r="IHT121" s="12"/>
      <c r="IHU121" s="12"/>
      <c r="IHV121" s="12"/>
      <c r="IHW121" s="12"/>
      <c r="IHX121" s="12"/>
      <c r="IHY121" s="12"/>
      <c r="IHZ121" s="12"/>
      <c r="IIA121" s="12"/>
      <c r="IIB121" s="12"/>
      <c r="IIC121" s="12"/>
      <c r="IID121" s="12"/>
      <c r="IIE121" s="12"/>
      <c r="IIF121" s="12"/>
      <c r="IIG121" s="12"/>
      <c r="IIH121" s="12"/>
      <c r="III121" s="12"/>
      <c r="IIJ121" s="12"/>
      <c r="IIK121" s="12"/>
      <c r="IIL121" s="12"/>
      <c r="IIM121" s="12"/>
      <c r="IIN121" s="12"/>
      <c r="IIO121" s="12"/>
      <c r="IIP121" s="12"/>
      <c r="IIQ121" s="12"/>
      <c r="IIR121" s="12"/>
      <c r="IIS121" s="12"/>
      <c r="IIT121" s="12"/>
      <c r="IIU121" s="12"/>
      <c r="IIV121" s="12"/>
      <c r="IIW121" s="12"/>
      <c r="IIX121" s="12"/>
      <c r="IIY121" s="12"/>
      <c r="IIZ121" s="12"/>
      <c r="IJA121" s="12"/>
      <c r="IJB121" s="12"/>
      <c r="IJC121" s="12"/>
      <c r="IJD121" s="12"/>
      <c r="IJE121" s="12"/>
      <c r="IJF121" s="12"/>
      <c r="IJG121" s="12"/>
      <c r="IJH121" s="12"/>
      <c r="IJI121" s="12"/>
      <c r="IJJ121" s="12"/>
      <c r="IJK121" s="12"/>
      <c r="IJL121" s="12"/>
      <c r="IJM121" s="12"/>
      <c r="IJN121" s="12"/>
      <c r="IJO121" s="12"/>
      <c r="IJP121" s="12"/>
      <c r="IJQ121" s="12"/>
      <c r="IJR121" s="12"/>
      <c r="IJS121" s="12"/>
      <c r="IJT121" s="12"/>
      <c r="IJU121" s="12"/>
      <c r="IJV121" s="12"/>
      <c r="IJW121" s="12"/>
      <c r="IJX121" s="12"/>
      <c r="IJY121" s="12"/>
      <c r="IJZ121" s="12"/>
      <c r="IKA121" s="12"/>
      <c r="IKB121" s="12"/>
      <c r="IKC121" s="12"/>
      <c r="IKD121" s="12"/>
      <c r="IKE121" s="12"/>
      <c r="IKF121" s="12"/>
      <c r="IKG121" s="12"/>
      <c r="IKH121" s="12"/>
      <c r="IKI121" s="12"/>
      <c r="IKJ121" s="12"/>
      <c r="IKK121" s="12"/>
      <c r="IKL121" s="12"/>
      <c r="IKM121" s="12"/>
      <c r="IKN121" s="12"/>
      <c r="IKO121" s="12"/>
      <c r="IKP121" s="12"/>
      <c r="IKQ121" s="12"/>
      <c r="IKR121" s="12"/>
      <c r="IKS121" s="12"/>
      <c r="IKT121" s="12"/>
      <c r="IKU121" s="12"/>
      <c r="IKV121" s="12"/>
      <c r="IKW121" s="12"/>
      <c r="IKX121" s="12"/>
      <c r="IKY121" s="12"/>
      <c r="IKZ121" s="12"/>
      <c r="ILA121" s="12"/>
      <c r="ILB121" s="12"/>
      <c r="ILC121" s="12"/>
      <c r="ILD121" s="12"/>
      <c r="ILE121" s="12"/>
      <c r="ILF121" s="12"/>
      <c r="ILG121" s="12"/>
      <c r="ILH121" s="12"/>
      <c r="ILI121" s="12"/>
      <c r="ILJ121" s="12"/>
      <c r="ILK121" s="12"/>
      <c r="ILL121" s="12"/>
      <c r="ILM121" s="12"/>
      <c r="ILN121" s="12"/>
      <c r="ILO121" s="12"/>
      <c r="ILP121" s="12"/>
      <c r="ILQ121" s="12"/>
      <c r="ILR121" s="12"/>
      <c r="ILS121" s="12"/>
      <c r="ILT121" s="12"/>
      <c r="ILU121" s="12"/>
      <c r="ILV121" s="12"/>
      <c r="ILW121" s="12"/>
      <c r="ILX121" s="12"/>
      <c r="ILY121" s="12"/>
      <c r="ILZ121" s="12"/>
      <c r="IMA121" s="12"/>
      <c r="IMB121" s="12"/>
      <c r="IMC121" s="12"/>
      <c r="IMD121" s="12"/>
      <c r="IME121" s="12"/>
      <c r="IMF121" s="12"/>
      <c r="IMG121" s="12"/>
      <c r="IMH121" s="12"/>
      <c r="IMI121" s="12"/>
      <c r="IMJ121" s="12"/>
      <c r="IMK121" s="12"/>
      <c r="IML121" s="12"/>
      <c r="IMM121" s="12"/>
      <c r="IMN121" s="12"/>
      <c r="IMO121" s="12"/>
      <c r="IMP121" s="12"/>
      <c r="IMQ121" s="12"/>
      <c r="IMR121" s="12"/>
      <c r="IMS121" s="12"/>
      <c r="IMT121" s="12"/>
      <c r="IMU121" s="12"/>
      <c r="IMV121" s="12"/>
      <c r="IMW121" s="12"/>
      <c r="IMX121" s="12"/>
      <c r="IMY121" s="12"/>
      <c r="IMZ121" s="12"/>
      <c r="INA121" s="12"/>
      <c r="INB121" s="12"/>
      <c r="INC121" s="12"/>
      <c r="IND121" s="12"/>
      <c r="INE121" s="12"/>
      <c r="INF121" s="12"/>
      <c r="ING121" s="12"/>
      <c r="INH121" s="12"/>
      <c r="INI121" s="12"/>
      <c r="INJ121" s="12"/>
      <c r="INK121" s="12"/>
      <c r="INL121" s="12"/>
      <c r="INM121" s="12"/>
      <c r="INN121" s="12"/>
      <c r="INO121" s="12"/>
      <c r="INP121" s="12"/>
      <c r="INQ121" s="12"/>
      <c r="INR121" s="12"/>
      <c r="INS121" s="12"/>
      <c r="INT121" s="12"/>
      <c r="INU121" s="12"/>
      <c r="INV121" s="12"/>
      <c r="INW121" s="12"/>
      <c r="INX121" s="12"/>
      <c r="INY121" s="12"/>
      <c r="INZ121" s="12"/>
      <c r="IOA121" s="12"/>
      <c r="IOB121" s="12"/>
      <c r="IOC121" s="12"/>
      <c r="IOD121" s="12"/>
      <c r="IOE121" s="12"/>
      <c r="IOF121" s="12"/>
      <c r="IOG121" s="12"/>
      <c r="IOH121" s="12"/>
      <c r="IOI121" s="12"/>
      <c r="IOJ121" s="12"/>
      <c r="IOK121" s="12"/>
      <c r="IOL121" s="12"/>
      <c r="IOM121" s="12"/>
      <c r="ION121" s="12"/>
      <c r="IOO121" s="12"/>
      <c r="IOP121" s="12"/>
      <c r="IOQ121" s="12"/>
      <c r="IOR121" s="12"/>
      <c r="IOS121" s="12"/>
      <c r="IOT121" s="12"/>
      <c r="IOU121" s="12"/>
      <c r="IOV121" s="12"/>
      <c r="IOW121" s="12"/>
      <c r="IOX121" s="12"/>
      <c r="IOY121" s="12"/>
      <c r="IOZ121" s="12"/>
      <c r="IPA121" s="12"/>
      <c r="IPB121" s="12"/>
      <c r="IPC121" s="12"/>
      <c r="IPD121" s="12"/>
      <c r="IPE121" s="12"/>
      <c r="IPF121" s="12"/>
      <c r="IPG121" s="12"/>
      <c r="IPH121" s="12"/>
      <c r="IPI121" s="12"/>
      <c r="IPJ121" s="12"/>
      <c r="IPK121" s="12"/>
      <c r="IPL121" s="12"/>
      <c r="IPM121" s="12"/>
      <c r="IPN121" s="12"/>
      <c r="IPO121" s="12"/>
      <c r="IPP121" s="12"/>
      <c r="IPQ121" s="12"/>
      <c r="IPR121" s="12"/>
      <c r="IPS121" s="12"/>
      <c r="IPT121" s="12"/>
      <c r="IPU121" s="12"/>
      <c r="IPV121" s="12"/>
      <c r="IPW121" s="12"/>
      <c r="IPX121" s="12"/>
      <c r="IPY121" s="12"/>
      <c r="IPZ121" s="12"/>
      <c r="IQA121" s="12"/>
      <c r="IQB121" s="12"/>
      <c r="IQC121" s="12"/>
      <c r="IQD121" s="12"/>
      <c r="IQE121" s="12"/>
      <c r="IQF121" s="12"/>
      <c r="IQG121" s="12"/>
      <c r="IQH121" s="12"/>
      <c r="IQI121" s="12"/>
      <c r="IQJ121" s="12"/>
      <c r="IQK121" s="12"/>
      <c r="IQL121" s="12"/>
      <c r="IQM121" s="12"/>
      <c r="IQN121" s="12"/>
      <c r="IQO121" s="12"/>
      <c r="IQP121" s="12"/>
      <c r="IQQ121" s="12"/>
      <c r="IQR121" s="12"/>
      <c r="IQS121" s="12"/>
      <c r="IQT121" s="12"/>
      <c r="IQU121" s="12"/>
      <c r="IQV121" s="12"/>
      <c r="IQW121" s="12"/>
      <c r="IQX121" s="12"/>
      <c r="IQY121" s="12"/>
      <c r="IQZ121" s="12"/>
      <c r="IRA121" s="12"/>
      <c r="IRB121" s="12"/>
      <c r="IRC121" s="12"/>
      <c r="IRD121" s="12"/>
      <c r="IRE121" s="12"/>
      <c r="IRF121" s="12"/>
      <c r="IRG121" s="12"/>
      <c r="IRH121" s="12"/>
      <c r="IRI121" s="12"/>
      <c r="IRJ121" s="12"/>
      <c r="IRK121" s="12"/>
      <c r="IRL121" s="12"/>
      <c r="IRM121" s="12"/>
      <c r="IRN121" s="12"/>
      <c r="IRO121" s="12"/>
      <c r="IRP121" s="12"/>
      <c r="IRQ121" s="12"/>
      <c r="IRR121" s="12"/>
      <c r="IRS121" s="12"/>
      <c r="IRT121" s="12"/>
      <c r="IRU121" s="12"/>
      <c r="IRV121" s="12"/>
      <c r="IRW121" s="12"/>
      <c r="IRX121" s="12"/>
      <c r="IRY121" s="12"/>
      <c r="IRZ121" s="12"/>
      <c r="ISA121" s="12"/>
      <c r="ISB121" s="12"/>
      <c r="ISC121" s="12"/>
      <c r="ISD121" s="12"/>
      <c r="ISE121" s="12"/>
      <c r="ISF121" s="12"/>
      <c r="ISG121" s="12"/>
      <c r="ISH121" s="12"/>
      <c r="ISI121" s="12"/>
      <c r="ISJ121" s="12"/>
      <c r="ISK121" s="12"/>
      <c r="ISL121" s="12"/>
      <c r="ISM121" s="12"/>
      <c r="ISN121" s="12"/>
      <c r="ISO121" s="12"/>
      <c r="ISP121" s="12"/>
      <c r="ISQ121" s="12"/>
      <c r="ISR121" s="12"/>
      <c r="ISS121" s="12"/>
      <c r="IST121" s="12"/>
      <c r="ISU121" s="12"/>
      <c r="ISV121" s="12"/>
      <c r="ISW121" s="12"/>
      <c r="ISX121" s="12"/>
      <c r="ISY121" s="12"/>
      <c r="ISZ121" s="12"/>
      <c r="ITA121" s="12"/>
      <c r="ITB121" s="12"/>
      <c r="ITC121" s="12"/>
      <c r="ITD121" s="12"/>
      <c r="ITE121" s="12"/>
      <c r="ITF121" s="12"/>
      <c r="ITG121" s="12"/>
      <c r="ITH121" s="12"/>
      <c r="ITI121" s="12"/>
      <c r="ITJ121" s="12"/>
      <c r="ITK121" s="12"/>
      <c r="ITL121" s="12"/>
      <c r="ITM121" s="12"/>
      <c r="ITN121" s="12"/>
      <c r="ITO121" s="12"/>
      <c r="ITP121" s="12"/>
      <c r="ITQ121" s="12"/>
      <c r="ITR121" s="12"/>
      <c r="ITS121" s="12"/>
      <c r="ITT121" s="12"/>
      <c r="ITU121" s="12"/>
      <c r="ITV121" s="12"/>
      <c r="ITW121" s="12"/>
      <c r="ITX121" s="12"/>
      <c r="ITY121" s="12"/>
      <c r="ITZ121" s="12"/>
      <c r="IUA121" s="12"/>
      <c r="IUB121" s="12"/>
      <c r="IUC121" s="12"/>
      <c r="IUD121" s="12"/>
      <c r="IUE121" s="12"/>
      <c r="IUF121" s="12"/>
      <c r="IUG121" s="12"/>
      <c r="IUH121" s="12"/>
      <c r="IUI121" s="12"/>
      <c r="IUJ121" s="12"/>
      <c r="IUK121" s="12"/>
      <c r="IUL121" s="12"/>
      <c r="IUM121" s="12"/>
      <c r="IUN121" s="12"/>
      <c r="IUO121" s="12"/>
      <c r="IUP121" s="12"/>
      <c r="IUQ121" s="12"/>
      <c r="IUR121" s="12"/>
      <c r="IUS121" s="12"/>
      <c r="IUT121" s="12"/>
      <c r="IUU121" s="12"/>
      <c r="IUV121" s="12"/>
      <c r="IUW121" s="12"/>
      <c r="IUX121" s="12"/>
      <c r="IUY121" s="12"/>
      <c r="IUZ121" s="12"/>
      <c r="IVA121" s="12"/>
      <c r="IVB121" s="12"/>
      <c r="IVC121" s="12"/>
      <c r="IVD121" s="12"/>
      <c r="IVE121" s="12"/>
      <c r="IVF121" s="12"/>
      <c r="IVG121" s="12"/>
      <c r="IVH121" s="12"/>
      <c r="IVI121" s="12"/>
      <c r="IVJ121" s="12"/>
      <c r="IVK121" s="12"/>
      <c r="IVL121" s="12"/>
      <c r="IVM121" s="12"/>
      <c r="IVN121" s="12"/>
      <c r="IVO121" s="12"/>
      <c r="IVP121" s="12"/>
      <c r="IVQ121" s="12"/>
      <c r="IVR121" s="12"/>
      <c r="IVS121" s="12"/>
      <c r="IVT121" s="12"/>
      <c r="IVU121" s="12"/>
      <c r="IVV121" s="12"/>
      <c r="IVW121" s="12"/>
      <c r="IVX121" s="12"/>
      <c r="IVY121" s="12"/>
      <c r="IVZ121" s="12"/>
      <c r="IWA121" s="12"/>
      <c r="IWB121" s="12"/>
      <c r="IWC121" s="12"/>
      <c r="IWD121" s="12"/>
      <c r="IWE121" s="12"/>
      <c r="IWF121" s="12"/>
      <c r="IWG121" s="12"/>
      <c r="IWH121" s="12"/>
      <c r="IWI121" s="12"/>
      <c r="IWJ121" s="12"/>
      <c r="IWK121" s="12"/>
      <c r="IWL121" s="12"/>
      <c r="IWM121" s="12"/>
      <c r="IWN121" s="12"/>
      <c r="IWO121" s="12"/>
      <c r="IWP121" s="12"/>
      <c r="IWQ121" s="12"/>
      <c r="IWR121" s="12"/>
      <c r="IWS121" s="12"/>
      <c r="IWT121" s="12"/>
      <c r="IWU121" s="12"/>
      <c r="IWV121" s="12"/>
      <c r="IWW121" s="12"/>
      <c r="IWX121" s="12"/>
      <c r="IWY121" s="12"/>
      <c r="IWZ121" s="12"/>
      <c r="IXA121" s="12"/>
      <c r="IXB121" s="12"/>
      <c r="IXC121" s="12"/>
      <c r="IXD121" s="12"/>
      <c r="IXE121" s="12"/>
      <c r="IXF121" s="12"/>
      <c r="IXG121" s="12"/>
      <c r="IXH121" s="12"/>
      <c r="IXI121" s="12"/>
      <c r="IXJ121" s="12"/>
      <c r="IXK121" s="12"/>
      <c r="IXL121" s="12"/>
      <c r="IXM121" s="12"/>
      <c r="IXN121" s="12"/>
      <c r="IXO121" s="12"/>
      <c r="IXP121" s="12"/>
      <c r="IXQ121" s="12"/>
      <c r="IXR121" s="12"/>
      <c r="IXS121" s="12"/>
      <c r="IXT121" s="12"/>
      <c r="IXU121" s="12"/>
      <c r="IXV121" s="12"/>
      <c r="IXW121" s="12"/>
      <c r="IXX121" s="12"/>
      <c r="IXY121" s="12"/>
      <c r="IXZ121" s="12"/>
      <c r="IYA121" s="12"/>
      <c r="IYB121" s="12"/>
      <c r="IYC121" s="12"/>
      <c r="IYD121" s="12"/>
      <c r="IYE121" s="12"/>
      <c r="IYF121" s="12"/>
      <c r="IYG121" s="12"/>
      <c r="IYH121" s="12"/>
      <c r="IYI121" s="12"/>
      <c r="IYJ121" s="12"/>
      <c r="IYK121" s="12"/>
      <c r="IYL121" s="12"/>
      <c r="IYM121" s="12"/>
      <c r="IYN121" s="12"/>
      <c r="IYO121" s="12"/>
      <c r="IYP121" s="12"/>
      <c r="IYQ121" s="12"/>
      <c r="IYR121" s="12"/>
      <c r="IYS121" s="12"/>
      <c r="IYT121" s="12"/>
      <c r="IYU121" s="12"/>
      <c r="IYV121" s="12"/>
      <c r="IYW121" s="12"/>
      <c r="IYX121" s="12"/>
      <c r="IYY121" s="12"/>
      <c r="IYZ121" s="12"/>
      <c r="IZA121" s="12"/>
      <c r="IZB121" s="12"/>
      <c r="IZC121" s="12"/>
      <c r="IZD121" s="12"/>
      <c r="IZE121" s="12"/>
      <c r="IZF121" s="12"/>
      <c r="IZG121" s="12"/>
      <c r="IZH121" s="12"/>
      <c r="IZI121" s="12"/>
      <c r="IZJ121" s="12"/>
      <c r="IZK121" s="12"/>
      <c r="IZL121" s="12"/>
      <c r="IZM121" s="12"/>
      <c r="IZN121" s="12"/>
      <c r="IZO121" s="12"/>
      <c r="IZP121" s="12"/>
      <c r="IZQ121" s="12"/>
      <c r="IZR121" s="12"/>
      <c r="IZS121" s="12"/>
      <c r="IZT121" s="12"/>
      <c r="IZU121" s="12"/>
      <c r="IZV121" s="12"/>
      <c r="IZW121" s="12"/>
      <c r="IZX121" s="12"/>
      <c r="IZY121" s="12"/>
      <c r="IZZ121" s="12"/>
      <c r="JAA121" s="12"/>
      <c r="JAB121" s="12"/>
      <c r="JAC121" s="12"/>
      <c r="JAD121" s="12"/>
      <c r="JAE121" s="12"/>
      <c r="JAF121" s="12"/>
      <c r="JAG121" s="12"/>
      <c r="JAH121" s="12"/>
      <c r="JAI121" s="12"/>
      <c r="JAJ121" s="12"/>
      <c r="JAK121" s="12"/>
      <c r="JAL121" s="12"/>
      <c r="JAM121" s="12"/>
      <c r="JAN121" s="12"/>
      <c r="JAO121" s="12"/>
      <c r="JAP121" s="12"/>
      <c r="JAQ121" s="12"/>
      <c r="JAR121" s="12"/>
      <c r="JAS121" s="12"/>
      <c r="JAT121" s="12"/>
      <c r="JAU121" s="12"/>
      <c r="JAV121" s="12"/>
      <c r="JAW121" s="12"/>
      <c r="JAX121" s="12"/>
      <c r="JAY121" s="12"/>
      <c r="JAZ121" s="12"/>
      <c r="JBA121" s="12"/>
      <c r="JBB121" s="12"/>
      <c r="JBC121" s="12"/>
      <c r="JBD121" s="12"/>
      <c r="JBE121" s="12"/>
      <c r="JBF121" s="12"/>
      <c r="JBG121" s="12"/>
      <c r="JBH121" s="12"/>
      <c r="JBI121" s="12"/>
      <c r="JBJ121" s="12"/>
      <c r="JBK121" s="12"/>
      <c r="JBL121" s="12"/>
      <c r="JBM121" s="12"/>
      <c r="JBN121" s="12"/>
      <c r="JBO121" s="12"/>
      <c r="JBP121" s="12"/>
      <c r="JBQ121" s="12"/>
      <c r="JBR121" s="12"/>
      <c r="JBS121" s="12"/>
      <c r="JBT121" s="12"/>
      <c r="JBU121" s="12"/>
      <c r="JBV121" s="12"/>
      <c r="JBW121" s="12"/>
      <c r="JBX121" s="12"/>
      <c r="JBY121" s="12"/>
      <c r="JBZ121" s="12"/>
      <c r="JCA121" s="12"/>
      <c r="JCB121" s="12"/>
      <c r="JCC121" s="12"/>
      <c r="JCD121" s="12"/>
      <c r="JCE121" s="12"/>
      <c r="JCF121" s="12"/>
      <c r="JCG121" s="12"/>
      <c r="JCH121" s="12"/>
      <c r="JCI121" s="12"/>
      <c r="JCJ121" s="12"/>
      <c r="JCK121" s="12"/>
      <c r="JCL121" s="12"/>
      <c r="JCM121" s="12"/>
      <c r="JCN121" s="12"/>
      <c r="JCO121" s="12"/>
      <c r="JCP121" s="12"/>
      <c r="JCQ121" s="12"/>
      <c r="JCR121" s="12"/>
      <c r="JCS121" s="12"/>
      <c r="JCT121" s="12"/>
      <c r="JCU121" s="12"/>
      <c r="JCV121" s="12"/>
      <c r="JCW121" s="12"/>
      <c r="JCX121" s="12"/>
      <c r="JCY121" s="12"/>
      <c r="JCZ121" s="12"/>
      <c r="JDA121" s="12"/>
      <c r="JDB121" s="12"/>
      <c r="JDC121" s="12"/>
      <c r="JDD121" s="12"/>
      <c r="JDE121" s="12"/>
      <c r="JDF121" s="12"/>
      <c r="JDG121" s="12"/>
      <c r="JDH121" s="12"/>
      <c r="JDI121" s="12"/>
      <c r="JDJ121" s="12"/>
      <c r="JDK121" s="12"/>
      <c r="JDL121" s="12"/>
      <c r="JDM121" s="12"/>
      <c r="JDN121" s="12"/>
      <c r="JDO121" s="12"/>
      <c r="JDP121" s="12"/>
      <c r="JDQ121" s="12"/>
      <c r="JDR121" s="12"/>
      <c r="JDS121" s="12"/>
      <c r="JDT121" s="12"/>
      <c r="JDU121" s="12"/>
      <c r="JDV121" s="12"/>
      <c r="JDW121" s="12"/>
      <c r="JDX121" s="12"/>
      <c r="JDY121" s="12"/>
      <c r="JDZ121" s="12"/>
      <c r="JEA121" s="12"/>
      <c r="JEB121" s="12"/>
      <c r="JEC121" s="12"/>
      <c r="JED121" s="12"/>
      <c r="JEE121" s="12"/>
      <c r="JEF121" s="12"/>
      <c r="JEG121" s="12"/>
      <c r="JEH121" s="12"/>
      <c r="JEI121" s="12"/>
      <c r="JEJ121" s="12"/>
      <c r="JEK121" s="12"/>
      <c r="JEL121" s="12"/>
      <c r="JEM121" s="12"/>
      <c r="JEN121" s="12"/>
      <c r="JEO121" s="12"/>
      <c r="JEP121" s="12"/>
      <c r="JEQ121" s="12"/>
      <c r="JER121" s="12"/>
      <c r="JES121" s="12"/>
      <c r="JET121" s="12"/>
      <c r="JEU121" s="12"/>
      <c r="JEV121" s="12"/>
      <c r="JEW121" s="12"/>
      <c r="JEX121" s="12"/>
      <c r="JEY121" s="12"/>
      <c r="JEZ121" s="12"/>
      <c r="JFA121" s="12"/>
      <c r="JFB121" s="12"/>
      <c r="JFC121" s="12"/>
      <c r="JFD121" s="12"/>
      <c r="JFE121" s="12"/>
      <c r="JFF121" s="12"/>
      <c r="JFG121" s="12"/>
      <c r="JFH121" s="12"/>
      <c r="JFI121" s="12"/>
      <c r="JFJ121" s="12"/>
      <c r="JFK121" s="12"/>
      <c r="JFL121" s="12"/>
      <c r="JFM121" s="12"/>
      <c r="JFN121" s="12"/>
      <c r="JFO121" s="12"/>
      <c r="JFP121" s="12"/>
      <c r="JFQ121" s="12"/>
      <c r="JFR121" s="12"/>
      <c r="JFS121" s="12"/>
      <c r="JFT121" s="12"/>
      <c r="JFU121" s="12"/>
      <c r="JFV121" s="12"/>
      <c r="JFW121" s="12"/>
      <c r="JFX121" s="12"/>
      <c r="JFY121" s="12"/>
      <c r="JFZ121" s="12"/>
      <c r="JGA121" s="12"/>
      <c r="JGB121" s="12"/>
      <c r="JGC121" s="12"/>
      <c r="JGD121" s="12"/>
      <c r="JGE121" s="12"/>
      <c r="JGF121" s="12"/>
      <c r="JGG121" s="12"/>
      <c r="JGH121" s="12"/>
      <c r="JGI121" s="12"/>
      <c r="JGJ121" s="12"/>
      <c r="JGK121" s="12"/>
      <c r="JGL121" s="12"/>
      <c r="JGM121" s="12"/>
      <c r="JGN121" s="12"/>
      <c r="JGO121" s="12"/>
      <c r="JGP121" s="12"/>
      <c r="JGQ121" s="12"/>
      <c r="JGR121" s="12"/>
      <c r="JGS121" s="12"/>
      <c r="JGT121" s="12"/>
      <c r="JGU121" s="12"/>
      <c r="JGV121" s="12"/>
      <c r="JGW121" s="12"/>
      <c r="JGX121" s="12"/>
      <c r="JGY121" s="12"/>
      <c r="JGZ121" s="12"/>
      <c r="JHA121" s="12"/>
      <c r="JHB121" s="12"/>
      <c r="JHC121" s="12"/>
      <c r="JHD121" s="12"/>
      <c r="JHE121" s="12"/>
      <c r="JHF121" s="12"/>
      <c r="JHG121" s="12"/>
      <c r="JHH121" s="12"/>
      <c r="JHI121" s="12"/>
      <c r="JHJ121" s="12"/>
      <c r="JHK121" s="12"/>
      <c r="JHL121" s="12"/>
      <c r="JHM121" s="12"/>
      <c r="JHN121" s="12"/>
      <c r="JHO121" s="12"/>
      <c r="JHP121" s="12"/>
      <c r="JHQ121" s="12"/>
      <c r="JHR121" s="12"/>
      <c r="JHS121" s="12"/>
      <c r="JHT121" s="12"/>
      <c r="JHU121" s="12"/>
      <c r="JHV121" s="12"/>
      <c r="JHW121" s="12"/>
      <c r="JHX121" s="12"/>
      <c r="JHY121" s="12"/>
      <c r="JHZ121" s="12"/>
      <c r="JIA121" s="12"/>
      <c r="JIB121" s="12"/>
      <c r="JIC121" s="12"/>
      <c r="JID121" s="12"/>
      <c r="JIE121" s="12"/>
      <c r="JIF121" s="12"/>
      <c r="JIG121" s="12"/>
      <c r="JIH121" s="12"/>
      <c r="JII121" s="12"/>
      <c r="JIJ121" s="12"/>
      <c r="JIK121" s="12"/>
      <c r="JIL121" s="12"/>
      <c r="JIM121" s="12"/>
      <c r="JIN121" s="12"/>
      <c r="JIO121" s="12"/>
      <c r="JIP121" s="12"/>
      <c r="JIQ121" s="12"/>
      <c r="JIR121" s="12"/>
      <c r="JIS121" s="12"/>
      <c r="JIT121" s="12"/>
      <c r="JIU121" s="12"/>
      <c r="JIV121" s="12"/>
      <c r="JIW121" s="12"/>
      <c r="JIX121" s="12"/>
      <c r="JIY121" s="12"/>
      <c r="JIZ121" s="12"/>
      <c r="JJA121" s="12"/>
      <c r="JJB121" s="12"/>
      <c r="JJC121" s="12"/>
      <c r="JJD121" s="12"/>
      <c r="JJE121" s="12"/>
      <c r="JJF121" s="12"/>
      <c r="JJG121" s="12"/>
      <c r="JJH121" s="12"/>
      <c r="JJI121" s="12"/>
      <c r="JJJ121" s="12"/>
      <c r="JJK121" s="12"/>
      <c r="JJL121" s="12"/>
      <c r="JJM121" s="12"/>
      <c r="JJN121" s="12"/>
      <c r="JJO121" s="12"/>
      <c r="JJP121" s="12"/>
      <c r="JJQ121" s="12"/>
      <c r="JJR121" s="12"/>
      <c r="JJS121" s="12"/>
      <c r="JJT121" s="12"/>
      <c r="JJU121" s="12"/>
      <c r="JJV121" s="12"/>
      <c r="JJW121" s="12"/>
      <c r="JJX121" s="12"/>
      <c r="JJY121" s="12"/>
      <c r="JJZ121" s="12"/>
      <c r="JKA121" s="12"/>
      <c r="JKB121" s="12"/>
      <c r="JKC121" s="12"/>
      <c r="JKD121" s="12"/>
      <c r="JKE121" s="12"/>
      <c r="JKF121" s="12"/>
      <c r="JKG121" s="12"/>
      <c r="JKH121" s="12"/>
      <c r="JKI121" s="12"/>
      <c r="JKJ121" s="12"/>
      <c r="JKK121" s="12"/>
      <c r="JKL121" s="12"/>
      <c r="JKM121" s="12"/>
      <c r="JKN121" s="12"/>
      <c r="JKO121" s="12"/>
      <c r="JKP121" s="12"/>
      <c r="JKQ121" s="12"/>
      <c r="JKR121" s="12"/>
      <c r="JKS121" s="12"/>
      <c r="JKT121" s="12"/>
      <c r="JKU121" s="12"/>
      <c r="JKV121" s="12"/>
      <c r="JKW121" s="12"/>
      <c r="JKX121" s="12"/>
      <c r="JKY121" s="12"/>
      <c r="JKZ121" s="12"/>
      <c r="JLA121" s="12"/>
      <c r="JLB121" s="12"/>
      <c r="JLC121" s="12"/>
      <c r="JLD121" s="12"/>
      <c r="JLE121" s="12"/>
      <c r="JLF121" s="12"/>
      <c r="JLG121" s="12"/>
      <c r="JLH121" s="12"/>
      <c r="JLI121" s="12"/>
      <c r="JLJ121" s="12"/>
      <c r="JLK121" s="12"/>
      <c r="JLL121" s="12"/>
      <c r="JLM121" s="12"/>
      <c r="JLN121" s="12"/>
      <c r="JLO121" s="12"/>
      <c r="JLP121" s="12"/>
      <c r="JLQ121" s="12"/>
      <c r="JLR121" s="12"/>
      <c r="JLS121" s="12"/>
      <c r="JLT121" s="12"/>
      <c r="JLU121" s="12"/>
      <c r="JLV121" s="12"/>
      <c r="JLW121" s="12"/>
      <c r="JLX121" s="12"/>
      <c r="JLY121" s="12"/>
      <c r="JLZ121" s="12"/>
      <c r="JMA121" s="12"/>
      <c r="JMB121" s="12"/>
      <c r="JMC121" s="12"/>
      <c r="JMD121" s="12"/>
      <c r="JME121" s="12"/>
      <c r="JMF121" s="12"/>
      <c r="JMG121" s="12"/>
      <c r="JMH121" s="12"/>
      <c r="JMI121" s="12"/>
      <c r="JMJ121" s="12"/>
      <c r="JMK121" s="12"/>
      <c r="JML121" s="12"/>
      <c r="JMM121" s="12"/>
      <c r="JMN121" s="12"/>
      <c r="JMO121" s="12"/>
      <c r="JMP121" s="12"/>
      <c r="JMQ121" s="12"/>
      <c r="JMR121" s="12"/>
      <c r="JMS121" s="12"/>
      <c r="JMT121" s="12"/>
      <c r="JMU121" s="12"/>
      <c r="JMV121" s="12"/>
      <c r="JMW121" s="12"/>
      <c r="JMX121" s="12"/>
      <c r="JMY121" s="12"/>
      <c r="JMZ121" s="12"/>
      <c r="JNA121" s="12"/>
      <c r="JNB121" s="12"/>
      <c r="JNC121" s="12"/>
      <c r="JND121" s="12"/>
      <c r="JNE121" s="12"/>
      <c r="JNF121" s="12"/>
      <c r="JNG121" s="12"/>
      <c r="JNH121" s="12"/>
      <c r="JNI121" s="12"/>
      <c r="JNJ121" s="12"/>
      <c r="JNK121" s="12"/>
      <c r="JNL121" s="12"/>
      <c r="JNM121" s="12"/>
      <c r="JNN121" s="12"/>
      <c r="JNO121" s="12"/>
      <c r="JNP121" s="12"/>
      <c r="JNQ121" s="12"/>
      <c r="JNR121" s="12"/>
      <c r="JNS121" s="12"/>
      <c r="JNT121" s="12"/>
      <c r="JNU121" s="12"/>
      <c r="JNV121" s="12"/>
      <c r="JNW121" s="12"/>
      <c r="JNX121" s="12"/>
      <c r="JNY121" s="12"/>
      <c r="JNZ121" s="12"/>
      <c r="JOA121" s="12"/>
      <c r="JOB121" s="12"/>
      <c r="JOC121" s="12"/>
      <c r="JOD121" s="12"/>
      <c r="JOE121" s="12"/>
      <c r="JOF121" s="12"/>
      <c r="JOG121" s="12"/>
      <c r="JOH121" s="12"/>
      <c r="JOI121" s="12"/>
      <c r="JOJ121" s="12"/>
      <c r="JOK121" s="12"/>
      <c r="JOL121" s="12"/>
      <c r="JOM121" s="12"/>
      <c r="JON121" s="12"/>
      <c r="JOO121" s="12"/>
      <c r="JOP121" s="12"/>
      <c r="JOQ121" s="12"/>
      <c r="JOR121" s="12"/>
      <c r="JOS121" s="12"/>
      <c r="JOT121" s="12"/>
      <c r="JOU121" s="12"/>
      <c r="JOV121" s="12"/>
      <c r="JOW121" s="12"/>
      <c r="JOX121" s="12"/>
      <c r="JOY121" s="12"/>
      <c r="JOZ121" s="12"/>
      <c r="JPA121" s="12"/>
      <c r="JPB121" s="12"/>
      <c r="JPC121" s="12"/>
      <c r="JPD121" s="12"/>
      <c r="JPE121" s="12"/>
      <c r="JPF121" s="12"/>
      <c r="JPG121" s="12"/>
      <c r="JPH121" s="12"/>
      <c r="JPI121" s="12"/>
      <c r="JPJ121" s="12"/>
      <c r="JPK121" s="12"/>
      <c r="JPL121" s="12"/>
      <c r="JPM121" s="12"/>
      <c r="JPN121" s="12"/>
      <c r="JPO121" s="12"/>
      <c r="JPP121" s="12"/>
      <c r="JPQ121" s="12"/>
      <c r="JPR121" s="12"/>
      <c r="JPS121" s="12"/>
      <c r="JPT121" s="12"/>
      <c r="JPU121" s="12"/>
      <c r="JPV121" s="12"/>
      <c r="JPW121" s="12"/>
      <c r="JPX121" s="12"/>
      <c r="JPY121" s="12"/>
      <c r="JPZ121" s="12"/>
      <c r="JQA121" s="12"/>
      <c r="JQB121" s="12"/>
      <c r="JQC121" s="12"/>
      <c r="JQD121" s="12"/>
      <c r="JQE121" s="12"/>
      <c r="JQF121" s="12"/>
      <c r="JQG121" s="12"/>
      <c r="JQH121" s="12"/>
      <c r="JQI121" s="12"/>
      <c r="JQJ121" s="12"/>
      <c r="JQK121" s="12"/>
      <c r="JQL121" s="12"/>
      <c r="JQM121" s="12"/>
      <c r="JQN121" s="12"/>
      <c r="JQO121" s="12"/>
      <c r="JQP121" s="12"/>
      <c r="JQQ121" s="12"/>
      <c r="JQR121" s="12"/>
      <c r="JQS121" s="12"/>
      <c r="JQT121" s="12"/>
      <c r="JQU121" s="12"/>
      <c r="JQV121" s="12"/>
      <c r="JQW121" s="12"/>
      <c r="JQX121" s="12"/>
      <c r="JQY121" s="12"/>
      <c r="JQZ121" s="12"/>
      <c r="JRA121" s="12"/>
      <c r="JRB121" s="12"/>
      <c r="JRC121" s="12"/>
      <c r="JRD121" s="12"/>
      <c r="JRE121" s="12"/>
      <c r="JRF121" s="12"/>
      <c r="JRG121" s="12"/>
      <c r="JRH121" s="12"/>
      <c r="JRI121" s="12"/>
      <c r="JRJ121" s="12"/>
      <c r="JRK121" s="12"/>
      <c r="JRL121" s="12"/>
      <c r="JRM121" s="12"/>
      <c r="JRN121" s="12"/>
      <c r="JRO121" s="12"/>
      <c r="JRP121" s="12"/>
      <c r="JRQ121" s="12"/>
      <c r="JRR121" s="12"/>
      <c r="JRS121" s="12"/>
      <c r="JRT121" s="12"/>
      <c r="JRU121" s="12"/>
      <c r="JRV121" s="12"/>
      <c r="JRW121" s="12"/>
      <c r="JRX121" s="12"/>
      <c r="JRY121" s="12"/>
      <c r="JRZ121" s="12"/>
      <c r="JSA121" s="12"/>
      <c r="JSB121" s="12"/>
      <c r="JSC121" s="12"/>
      <c r="JSD121" s="12"/>
      <c r="JSE121" s="12"/>
      <c r="JSF121" s="12"/>
      <c r="JSG121" s="12"/>
      <c r="JSH121" s="12"/>
      <c r="JSI121" s="12"/>
      <c r="JSJ121" s="12"/>
      <c r="JSK121" s="12"/>
      <c r="JSL121" s="12"/>
      <c r="JSM121" s="12"/>
      <c r="JSN121" s="12"/>
      <c r="JSO121" s="12"/>
      <c r="JSP121" s="12"/>
      <c r="JSQ121" s="12"/>
      <c r="JSR121" s="12"/>
      <c r="JSS121" s="12"/>
      <c r="JST121" s="12"/>
      <c r="JSU121" s="12"/>
      <c r="JSV121" s="12"/>
      <c r="JSW121" s="12"/>
      <c r="JSX121" s="12"/>
      <c r="JSY121" s="12"/>
      <c r="JSZ121" s="12"/>
      <c r="JTA121" s="12"/>
      <c r="JTB121" s="12"/>
      <c r="JTC121" s="12"/>
      <c r="JTD121" s="12"/>
      <c r="JTE121" s="12"/>
      <c r="JTF121" s="12"/>
      <c r="JTG121" s="12"/>
      <c r="JTH121" s="12"/>
      <c r="JTI121" s="12"/>
      <c r="JTJ121" s="12"/>
      <c r="JTK121" s="12"/>
      <c r="JTL121" s="12"/>
      <c r="JTM121" s="12"/>
      <c r="JTN121" s="12"/>
      <c r="JTO121" s="12"/>
      <c r="JTP121" s="12"/>
      <c r="JTQ121" s="12"/>
      <c r="JTR121" s="12"/>
      <c r="JTS121" s="12"/>
      <c r="JTT121" s="12"/>
      <c r="JTU121" s="12"/>
      <c r="JTV121" s="12"/>
      <c r="JTW121" s="12"/>
      <c r="JTX121" s="12"/>
      <c r="JTY121" s="12"/>
      <c r="JTZ121" s="12"/>
      <c r="JUA121" s="12"/>
      <c r="JUB121" s="12"/>
      <c r="JUC121" s="12"/>
      <c r="JUD121" s="12"/>
      <c r="JUE121" s="12"/>
      <c r="JUF121" s="12"/>
      <c r="JUG121" s="12"/>
      <c r="JUH121" s="12"/>
      <c r="JUI121" s="12"/>
      <c r="JUJ121" s="12"/>
      <c r="JUK121" s="12"/>
      <c r="JUL121" s="12"/>
      <c r="JUM121" s="12"/>
      <c r="JUN121" s="12"/>
      <c r="JUO121" s="12"/>
      <c r="JUP121" s="12"/>
      <c r="JUQ121" s="12"/>
      <c r="JUR121" s="12"/>
      <c r="JUS121" s="12"/>
      <c r="JUT121" s="12"/>
      <c r="JUU121" s="12"/>
      <c r="JUV121" s="12"/>
      <c r="JUW121" s="12"/>
      <c r="JUX121" s="12"/>
      <c r="JUY121" s="12"/>
      <c r="JUZ121" s="12"/>
      <c r="JVA121" s="12"/>
      <c r="JVB121" s="12"/>
      <c r="JVC121" s="12"/>
      <c r="JVD121" s="12"/>
      <c r="JVE121" s="12"/>
      <c r="JVF121" s="12"/>
      <c r="JVG121" s="12"/>
      <c r="JVH121" s="12"/>
      <c r="JVI121" s="12"/>
      <c r="JVJ121" s="12"/>
      <c r="JVK121" s="12"/>
      <c r="JVL121" s="12"/>
      <c r="JVM121" s="12"/>
      <c r="JVN121" s="12"/>
      <c r="JVO121" s="12"/>
      <c r="JVP121" s="12"/>
      <c r="JVQ121" s="12"/>
      <c r="JVR121" s="12"/>
      <c r="JVS121" s="12"/>
      <c r="JVT121" s="12"/>
      <c r="JVU121" s="12"/>
      <c r="JVV121" s="12"/>
      <c r="JVW121" s="12"/>
      <c r="JVX121" s="12"/>
      <c r="JVY121" s="12"/>
      <c r="JVZ121" s="12"/>
      <c r="JWA121" s="12"/>
      <c r="JWB121" s="12"/>
      <c r="JWC121" s="12"/>
      <c r="JWD121" s="12"/>
      <c r="JWE121" s="12"/>
      <c r="JWF121" s="12"/>
      <c r="JWG121" s="12"/>
      <c r="JWH121" s="12"/>
      <c r="JWI121" s="12"/>
      <c r="JWJ121" s="12"/>
      <c r="JWK121" s="12"/>
      <c r="JWL121" s="12"/>
      <c r="JWM121" s="12"/>
      <c r="JWN121" s="12"/>
      <c r="JWO121" s="12"/>
      <c r="JWP121" s="12"/>
      <c r="JWQ121" s="12"/>
      <c r="JWR121" s="12"/>
      <c r="JWS121" s="12"/>
      <c r="JWT121" s="12"/>
      <c r="JWU121" s="12"/>
      <c r="JWV121" s="12"/>
      <c r="JWW121" s="12"/>
      <c r="JWX121" s="12"/>
      <c r="JWY121" s="12"/>
      <c r="JWZ121" s="12"/>
      <c r="JXA121" s="12"/>
      <c r="JXB121" s="12"/>
      <c r="JXC121" s="12"/>
      <c r="JXD121" s="12"/>
      <c r="JXE121" s="12"/>
      <c r="JXF121" s="12"/>
      <c r="JXG121" s="12"/>
      <c r="JXH121" s="12"/>
      <c r="JXI121" s="12"/>
      <c r="JXJ121" s="12"/>
      <c r="JXK121" s="12"/>
      <c r="JXL121" s="12"/>
      <c r="JXM121" s="12"/>
      <c r="JXN121" s="12"/>
      <c r="JXO121" s="12"/>
      <c r="JXP121" s="12"/>
      <c r="JXQ121" s="12"/>
      <c r="JXR121" s="12"/>
      <c r="JXS121" s="12"/>
      <c r="JXT121" s="12"/>
      <c r="JXU121" s="12"/>
      <c r="JXV121" s="12"/>
      <c r="JXW121" s="12"/>
      <c r="JXX121" s="12"/>
      <c r="JXY121" s="12"/>
      <c r="JXZ121" s="12"/>
      <c r="JYA121" s="12"/>
      <c r="JYB121" s="12"/>
      <c r="JYC121" s="12"/>
      <c r="JYD121" s="12"/>
      <c r="JYE121" s="12"/>
      <c r="JYF121" s="12"/>
      <c r="JYG121" s="12"/>
      <c r="JYH121" s="12"/>
      <c r="JYI121" s="12"/>
      <c r="JYJ121" s="12"/>
      <c r="JYK121" s="12"/>
      <c r="JYL121" s="12"/>
      <c r="JYM121" s="12"/>
      <c r="JYN121" s="12"/>
      <c r="JYO121" s="12"/>
      <c r="JYP121" s="12"/>
      <c r="JYQ121" s="12"/>
      <c r="JYR121" s="12"/>
      <c r="JYS121" s="12"/>
      <c r="JYT121" s="12"/>
      <c r="JYU121" s="12"/>
      <c r="JYV121" s="12"/>
      <c r="JYW121" s="12"/>
      <c r="JYX121" s="12"/>
      <c r="JYY121" s="12"/>
      <c r="JYZ121" s="12"/>
      <c r="JZA121" s="12"/>
      <c r="JZB121" s="12"/>
      <c r="JZC121" s="12"/>
      <c r="JZD121" s="12"/>
      <c r="JZE121" s="12"/>
      <c r="JZF121" s="12"/>
      <c r="JZG121" s="12"/>
      <c r="JZH121" s="12"/>
      <c r="JZI121" s="12"/>
      <c r="JZJ121" s="12"/>
      <c r="JZK121" s="12"/>
      <c r="JZL121" s="12"/>
      <c r="JZM121" s="12"/>
      <c r="JZN121" s="12"/>
      <c r="JZO121" s="12"/>
      <c r="JZP121" s="12"/>
      <c r="JZQ121" s="12"/>
      <c r="JZR121" s="12"/>
      <c r="JZS121" s="12"/>
      <c r="JZT121" s="12"/>
      <c r="JZU121" s="12"/>
      <c r="JZV121" s="12"/>
      <c r="JZW121" s="12"/>
      <c r="JZX121" s="12"/>
      <c r="JZY121" s="12"/>
      <c r="JZZ121" s="12"/>
      <c r="KAA121" s="12"/>
      <c r="KAB121" s="12"/>
      <c r="KAC121" s="12"/>
      <c r="KAD121" s="12"/>
      <c r="KAE121" s="12"/>
      <c r="KAF121" s="12"/>
      <c r="KAG121" s="12"/>
      <c r="KAH121" s="12"/>
      <c r="KAI121" s="12"/>
      <c r="KAJ121" s="12"/>
      <c r="KAK121" s="12"/>
      <c r="KAL121" s="12"/>
      <c r="KAM121" s="12"/>
      <c r="KAN121" s="12"/>
      <c r="KAO121" s="12"/>
      <c r="KAP121" s="12"/>
      <c r="KAQ121" s="12"/>
      <c r="KAR121" s="12"/>
      <c r="KAS121" s="12"/>
      <c r="KAT121" s="12"/>
      <c r="KAU121" s="12"/>
      <c r="KAV121" s="12"/>
      <c r="KAW121" s="12"/>
      <c r="KAX121" s="12"/>
      <c r="KAY121" s="12"/>
      <c r="KAZ121" s="12"/>
      <c r="KBA121" s="12"/>
      <c r="KBB121" s="12"/>
      <c r="KBC121" s="12"/>
      <c r="KBD121" s="12"/>
      <c r="KBE121" s="12"/>
      <c r="KBF121" s="12"/>
      <c r="KBG121" s="12"/>
      <c r="KBH121" s="12"/>
      <c r="KBI121" s="12"/>
      <c r="KBJ121" s="12"/>
      <c r="KBK121" s="12"/>
      <c r="KBL121" s="12"/>
      <c r="KBM121" s="12"/>
      <c r="KBN121" s="12"/>
      <c r="KBO121" s="12"/>
      <c r="KBP121" s="12"/>
      <c r="KBQ121" s="12"/>
      <c r="KBR121" s="12"/>
      <c r="KBS121" s="12"/>
      <c r="KBT121" s="12"/>
      <c r="KBU121" s="12"/>
      <c r="KBV121" s="12"/>
      <c r="KBW121" s="12"/>
      <c r="KBX121" s="12"/>
      <c r="KBY121" s="12"/>
      <c r="KBZ121" s="12"/>
      <c r="KCA121" s="12"/>
      <c r="KCB121" s="12"/>
      <c r="KCC121" s="12"/>
      <c r="KCD121" s="12"/>
      <c r="KCE121" s="12"/>
      <c r="KCF121" s="12"/>
      <c r="KCG121" s="12"/>
      <c r="KCH121" s="12"/>
      <c r="KCI121" s="12"/>
      <c r="KCJ121" s="12"/>
      <c r="KCK121" s="12"/>
      <c r="KCL121" s="12"/>
      <c r="KCM121" s="12"/>
      <c r="KCN121" s="12"/>
      <c r="KCO121" s="12"/>
      <c r="KCP121" s="12"/>
      <c r="KCQ121" s="12"/>
      <c r="KCR121" s="12"/>
      <c r="KCS121" s="12"/>
      <c r="KCT121" s="12"/>
      <c r="KCU121" s="12"/>
      <c r="KCV121" s="12"/>
      <c r="KCW121" s="12"/>
      <c r="KCX121" s="12"/>
      <c r="KCY121" s="12"/>
      <c r="KCZ121" s="12"/>
      <c r="KDA121" s="12"/>
      <c r="KDB121" s="12"/>
      <c r="KDC121" s="12"/>
      <c r="KDD121" s="12"/>
      <c r="KDE121" s="12"/>
      <c r="KDF121" s="12"/>
      <c r="KDG121" s="12"/>
      <c r="KDH121" s="12"/>
      <c r="KDI121" s="12"/>
      <c r="KDJ121" s="12"/>
      <c r="KDK121" s="12"/>
      <c r="KDL121" s="12"/>
      <c r="KDM121" s="12"/>
      <c r="KDN121" s="12"/>
      <c r="KDO121" s="12"/>
      <c r="KDP121" s="12"/>
      <c r="KDQ121" s="12"/>
      <c r="KDR121" s="12"/>
      <c r="KDS121" s="12"/>
      <c r="KDT121" s="12"/>
      <c r="KDU121" s="12"/>
      <c r="KDV121" s="12"/>
      <c r="KDW121" s="12"/>
      <c r="KDX121" s="12"/>
      <c r="KDY121" s="12"/>
      <c r="KDZ121" s="12"/>
      <c r="KEA121" s="12"/>
      <c r="KEB121" s="12"/>
      <c r="KEC121" s="12"/>
      <c r="KED121" s="12"/>
      <c r="KEE121" s="12"/>
      <c r="KEF121" s="12"/>
      <c r="KEG121" s="12"/>
      <c r="KEH121" s="12"/>
      <c r="KEI121" s="12"/>
      <c r="KEJ121" s="12"/>
      <c r="KEK121" s="12"/>
      <c r="KEL121" s="12"/>
      <c r="KEM121" s="12"/>
      <c r="KEN121" s="12"/>
      <c r="KEO121" s="12"/>
      <c r="KEP121" s="12"/>
      <c r="KEQ121" s="12"/>
      <c r="KER121" s="12"/>
      <c r="KES121" s="12"/>
      <c r="KET121" s="12"/>
      <c r="KEU121" s="12"/>
      <c r="KEV121" s="12"/>
      <c r="KEW121" s="12"/>
      <c r="KEX121" s="12"/>
      <c r="KEY121" s="12"/>
      <c r="KEZ121" s="12"/>
      <c r="KFA121" s="12"/>
      <c r="KFB121" s="12"/>
      <c r="KFC121" s="12"/>
      <c r="KFD121" s="12"/>
      <c r="KFE121" s="12"/>
      <c r="KFF121" s="12"/>
      <c r="KFG121" s="12"/>
      <c r="KFH121" s="12"/>
      <c r="KFI121" s="12"/>
      <c r="KFJ121" s="12"/>
      <c r="KFK121" s="12"/>
      <c r="KFL121" s="12"/>
      <c r="KFM121" s="12"/>
      <c r="KFN121" s="12"/>
      <c r="KFO121" s="12"/>
      <c r="KFP121" s="12"/>
      <c r="KFQ121" s="12"/>
      <c r="KFR121" s="12"/>
      <c r="KFS121" s="12"/>
      <c r="KFT121" s="12"/>
      <c r="KFU121" s="12"/>
      <c r="KFV121" s="12"/>
      <c r="KFW121" s="12"/>
      <c r="KFX121" s="12"/>
      <c r="KFY121" s="12"/>
      <c r="KFZ121" s="12"/>
      <c r="KGA121" s="12"/>
      <c r="KGB121" s="12"/>
      <c r="KGC121" s="12"/>
      <c r="KGD121" s="12"/>
      <c r="KGE121" s="12"/>
      <c r="KGF121" s="12"/>
      <c r="KGG121" s="12"/>
      <c r="KGH121" s="12"/>
      <c r="KGI121" s="12"/>
      <c r="KGJ121" s="12"/>
      <c r="KGK121" s="12"/>
      <c r="KGL121" s="12"/>
      <c r="KGM121" s="12"/>
      <c r="KGN121" s="12"/>
      <c r="KGO121" s="12"/>
      <c r="KGP121" s="12"/>
      <c r="KGQ121" s="12"/>
      <c r="KGR121" s="12"/>
      <c r="KGS121" s="12"/>
      <c r="KGT121" s="12"/>
      <c r="KGU121" s="12"/>
      <c r="KGV121" s="12"/>
      <c r="KGW121" s="12"/>
      <c r="KGX121" s="12"/>
      <c r="KGY121" s="12"/>
      <c r="KGZ121" s="12"/>
      <c r="KHA121" s="12"/>
      <c r="KHB121" s="12"/>
      <c r="KHC121" s="12"/>
      <c r="KHD121" s="12"/>
      <c r="KHE121" s="12"/>
      <c r="KHF121" s="12"/>
      <c r="KHG121" s="12"/>
      <c r="KHH121" s="12"/>
      <c r="KHI121" s="12"/>
      <c r="KHJ121" s="12"/>
      <c r="KHK121" s="12"/>
      <c r="KHL121" s="12"/>
      <c r="KHM121" s="12"/>
      <c r="KHN121" s="12"/>
      <c r="KHO121" s="12"/>
      <c r="KHP121" s="12"/>
      <c r="KHQ121" s="12"/>
      <c r="KHR121" s="12"/>
      <c r="KHS121" s="12"/>
      <c r="KHT121" s="12"/>
      <c r="KHU121" s="12"/>
      <c r="KHV121" s="12"/>
      <c r="KHW121" s="12"/>
      <c r="KHX121" s="12"/>
      <c r="KHY121" s="12"/>
      <c r="KHZ121" s="12"/>
      <c r="KIA121" s="12"/>
      <c r="KIB121" s="12"/>
      <c r="KIC121" s="12"/>
      <c r="KID121" s="12"/>
      <c r="KIE121" s="12"/>
      <c r="KIF121" s="12"/>
      <c r="KIG121" s="12"/>
      <c r="KIH121" s="12"/>
      <c r="KII121" s="12"/>
      <c r="KIJ121" s="12"/>
      <c r="KIK121" s="12"/>
      <c r="KIL121" s="12"/>
      <c r="KIM121" s="12"/>
      <c r="KIN121" s="12"/>
      <c r="KIO121" s="12"/>
      <c r="KIP121" s="12"/>
      <c r="KIQ121" s="12"/>
      <c r="KIR121" s="12"/>
      <c r="KIS121" s="12"/>
      <c r="KIT121" s="12"/>
      <c r="KIU121" s="12"/>
      <c r="KIV121" s="12"/>
      <c r="KIW121" s="12"/>
      <c r="KIX121" s="12"/>
      <c r="KIY121" s="12"/>
      <c r="KIZ121" s="12"/>
      <c r="KJA121" s="12"/>
      <c r="KJB121" s="12"/>
      <c r="KJC121" s="12"/>
      <c r="KJD121" s="12"/>
      <c r="KJE121" s="12"/>
      <c r="KJF121" s="12"/>
      <c r="KJG121" s="12"/>
      <c r="KJH121" s="12"/>
      <c r="KJI121" s="12"/>
      <c r="KJJ121" s="12"/>
      <c r="KJK121" s="12"/>
      <c r="KJL121" s="12"/>
      <c r="KJM121" s="12"/>
      <c r="KJN121" s="12"/>
      <c r="KJO121" s="12"/>
      <c r="KJP121" s="12"/>
      <c r="KJQ121" s="12"/>
      <c r="KJR121" s="12"/>
      <c r="KJS121" s="12"/>
      <c r="KJT121" s="12"/>
      <c r="KJU121" s="12"/>
      <c r="KJV121" s="12"/>
      <c r="KJW121" s="12"/>
      <c r="KJX121" s="12"/>
      <c r="KJY121" s="12"/>
      <c r="KJZ121" s="12"/>
      <c r="KKA121" s="12"/>
      <c r="KKB121" s="12"/>
      <c r="KKC121" s="12"/>
      <c r="KKD121" s="12"/>
      <c r="KKE121" s="12"/>
      <c r="KKF121" s="12"/>
      <c r="KKG121" s="12"/>
      <c r="KKH121" s="12"/>
      <c r="KKI121" s="12"/>
      <c r="KKJ121" s="12"/>
      <c r="KKK121" s="12"/>
      <c r="KKL121" s="12"/>
      <c r="KKM121" s="12"/>
      <c r="KKN121" s="12"/>
      <c r="KKO121" s="12"/>
      <c r="KKP121" s="12"/>
      <c r="KKQ121" s="12"/>
      <c r="KKR121" s="12"/>
      <c r="KKS121" s="12"/>
      <c r="KKT121" s="12"/>
      <c r="KKU121" s="12"/>
      <c r="KKV121" s="12"/>
      <c r="KKW121" s="12"/>
      <c r="KKX121" s="12"/>
      <c r="KKY121" s="12"/>
      <c r="KKZ121" s="12"/>
      <c r="KLA121" s="12"/>
      <c r="KLB121" s="12"/>
      <c r="KLC121" s="12"/>
      <c r="KLD121" s="12"/>
      <c r="KLE121" s="12"/>
      <c r="KLF121" s="12"/>
      <c r="KLG121" s="12"/>
      <c r="KLH121" s="12"/>
      <c r="KLI121" s="12"/>
      <c r="KLJ121" s="12"/>
      <c r="KLK121" s="12"/>
      <c r="KLL121" s="12"/>
      <c r="KLM121" s="12"/>
      <c r="KLN121" s="12"/>
      <c r="KLO121" s="12"/>
      <c r="KLP121" s="12"/>
      <c r="KLQ121" s="12"/>
      <c r="KLR121" s="12"/>
      <c r="KLS121" s="12"/>
      <c r="KLT121" s="12"/>
      <c r="KLU121" s="12"/>
      <c r="KLV121" s="12"/>
      <c r="KLW121" s="12"/>
      <c r="KLX121" s="12"/>
      <c r="KLY121" s="12"/>
      <c r="KLZ121" s="12"/>
      <c r="KMA121" s="12"/>
      <c r="KMB121" s="12"/>
      <c r="KMC121" s="12"/>
      <c r="KMD121" s="12"/>
      <c r="KME121" s="12"/>
      <c r="KMF121" s="12"/>
      <c r="KMG121" s="12"/>
      <c r="KMH121" s="12"/>
      <c r="KMI121" s="12"/>
      <c r="KMJ121" s="12"/>
      <c r="KMK121" s="12"/>
      <c r="KML121" s="12"/>
      <c r="KMM121" s="12"/>
      <c r="KMN121" s="12"/>
      <c r="KMO121" s="12"/>
      <c r="KMP121" s="12"/>
      <c r="KMQ121" s="12"/>
      <c r="KMR121" s="12"/>
      <c r="KMS121" s="12"/>
      <c r="KMT121" s="12"/>
      <c r="KMU121" s="12"/>
      <c r="KMV121" s="12"/>
      <c r="KMW121" s="12"/>
      <c r="KMX121" s="12"/>
      <c r="KMY121" s="12"/>
      <c r="KMZ121" s="12"/>
      <c r="KNA121" s="12"/>
      <c r="KNB121" s="12"/>
      <c r="KNC121" s="12"/>
      <c r="KND121" s="12"/>
      <c r="KNE121" s="12"/>
      <c r="KNF121" s="12"/>
      <c r="KNG121" s="12"/>
      <c r="KNH121" s="12"/>
      <c r="KNI121" s="12"/>
      <c r="KNJ121" s="12"/>
      <c r="KNK121" s="12"/>
      <c r="KNL121" s="12"/>
      <c r="KNM121" s="12"/>
      <c r="KNN121" s="12"/>
      <c r="KNO121" s="12"/>
      <c r="KNP121" s="12"/>
      <c r="KNQ121" s="12"/>
      <c r="KNR121" s="12"/>
      <c r="KNS121" s="12"/>
      <c r="KNT121" s="12"/>
      <c r="KNU121" s="12"/>
      <c r="KNV121" s="12"/>
      <c r="KNW121" s="12"/>
      <c r="KNX121" s="12"/>
      <c r="KNY121" s="12"/>
      <c r="KNZ121" s="12"/>
      <c r="KOA121" s="12"/>
      <c r="KOB121" s="12"/>
      <c r="KOC121" s="12"/>
      <c r="KOD121" s="12"/>
      <c r="KOE121" s="12"/>
      <c r="KOF121" s="12"/>
      <c r="KOG121" s="12"/>
      <c r="KOH121" s="12"/>
      <c r="KOI121" s="12"/>
      <c r="KOJ121" s="12"/>
      <c r="KOK121" s="12"/>
      <c r="KOL121" s="12"/>
      <c r="KOM121" s="12"/>
      <c r="KON121" s="12"/>
      <c r="KOO121" s="12"/>
      <c r="KOP121" s="12"/>
      <c r="KOQ121" s="12"/>
      <c r="KOR121" s="12"/>
      <c r="KOS121" s="12"/>
      <c r="KOT121" s="12"/>
      <c r="KOU121" s="12"/>
      <c r="KOV121" s="12"/>
      <c r="KOW121" s="12"/>
      <c r="KOX121" s="12"/>
      <c r="KOY121" s="12"/>
      <c r="KOZ121" s="12"/>
      <c r="KPA121" s="12"/>
      <c r="KPB121" s="12"/>
      <c r="KPC121" s="12"/>
      <c r="KPD121" s="12"/>
      <c r="KPE121" s="12"/>
      <c r="KPF121" s="12"/>
      <c r="KPG121" s="12"/>
      <c r="KPH121" s="12"/>
      <c r="KPI121" s="12"/>
      <c r="KPJ121" s="12"/>
      <c r="KPK121" s="12"/>
      <c r="KPL121" s="12"/>
      <c r="KPM121" s="12"/>
      <c r="KPN121" s="12"/>
      <c r="KPO121" s="12"/>
      <c r="KPP121" s="12"/>
      <c r="KPQ121" s="12"/>
      <c r="KPR121" s="12"/>
      <c r="KPS121" s="12"/>
      <c r="KPT121" s="12"/>
      <c r="KPU121" s="12"/>
      <c r="KPV121" s="12"/>
      <c r="KPW121" s="12"/>
      <c r="KPX121" s="12"/>
      <c r="KPY121" s="12"/>
      <c r="KPZ121" s="12"/>
      <c r="KQA121" s="12"/>
      <c r="KQB121" s="12"/>
      <c r="KQC121" s="12"/>
      <c r="KQD121" s="12"/>
      <c r="KQE121" s="12"/>
      <c r="KQF121" s="12"/>
      <c r="KQG121" s="12"/>
      <c r="KQH121" s="12"/>
      <c r="KQI121" s="12"/>
      <c r="KQJ121" s="12"/>
      <c r="KQK121" s="12"/>
      <c r="KQL121" s="12"/>
      <c r="KQM121" s="12"/>
      <c r="KQN121" s="12"/>
      <c r="KQO121" s="12"/>
      <c r="KQP121" s="12"/>
      <c r="KQQ121" s="12"/>
      <c r="KQR121" s="12"/>
      <c r="KQS121" s="12"/>
      <c r="KQT121" s="12"/>
      <c r="KQU121" s="12"/>
      <c r="KQV121" s="12"/>
      <c r="KQW121" s="12"/>
      <c r="KQX121" s="12"/>
      <c r="KQY121" s="12"/>
      <c r="KQZ121" s="12"/>
      <c r="KRA121" s="12"/>
      <c r="KRB121" s="12"/>
      <c r="KRC121" s="12"/>
      <c r="KRD121" s="12"/>
      <c r="KRE121" s="12"/>
      <c r="KRF121" s="12"/>
      <c r="KRG121" s="12"/>
      <c r="KRH121" s="12"/>
      <c r="KRI121" s="12"/>
      <c r="KRJ121" s="12"/>
      <c r="KRK121" s="12"/>
      <c r="KRL121" s="12"/>
      <c r="KRM121" s="12"/>
      <c r="KRN121" s="12"/>
      <c r="KRO121" s="12"/>
      <c r="KRP121" s="12"/>
      <c r="KRQ121" s="12"/>
      <c r="KRR121" s="12"/>
      <c r="KRS121" s="12"/>
      <c r="KRT121" s="12"/>
      <c r="KRU121" s="12"/>
      <c r="KRV121" s="12"/>
      <c r="KRW121" s="12"/>
      <c r="KRX121" s="12"/>
      <c r="KRY121" s="12"/>
      <c r="KRZ121" s="12"/>
      <c r="KSA121" s="12"/>
      <c r="KSB121" s="12"/>
      <c r="KSC121" s="12"/>
      <c r="KSD121" s="12"/>
      <c r="KSE121" s="12"/>
      <c r="KSF121" s="12"/>
      <c r="KSG121" s="12"/>
      <c r="KSH121" s="12"/>
      <c r="KSI121" s="12"/>
      <c r="KSJ121" s="12"/>
      <c r="KSK121" s="12"/>
      <c r="KSL121" s="12"/>
      <c r="KSM121" s="12"/>
      <c r="KSN121" s="12"/>
      <c r="KSO121" s="12"/>
      <c r="KSP121" s="12"/>
      <c r="KSQ121" s="12"/>
      <c r="KSR121" s="12"/>
      <c r="KSS121" s="12"/>
      <c r="KST121" s="12"/>
      <c r="KSU121" s="12"/>
      <c r="KSV121" s="12"/>
      <c r="KSW121" s="12"/>
      <c r="KSX121" s="12"/>
      <c r="KSY121" s="12"/>
      <c r="KSZ121" s="12"/>
      <c r="KTA121" s="12"/>
      <c r="KTB121" s="12"/>
      <c r="KTC121" s="12"/>
      <c r="KTD121" s="12"/>
      <c r="KTE121" s="12"/>
      <c r="KTF121" s="12"/>
      <c r="KTG121" s="12"/>
      <c r="KTH121" s="12"/>
      <c r="KTI121" s="12"/>
      <c r="KTJ121" s="12"/>
      <c r="KTK121" s="12"/>
      <c r="KTL121" s="12"/>
      <c r="KTM121" s="12"/>
      <c r="KTN121" s="12"/>
      <c r="KTO121" s="12"/>
      <c r="KTP121" s="12"/>
      <c r="KTQ121" s="12"/>
      <c r="KTR121" s="12"/>
      <c r="KTS121" s="12"/>
      <c r="KTT121" s="12"/>
      <c r="KTU121" s="12"/>
      <c r="KTV121" s="12"/>
      <c r="KTW121" s="12"/>
      <c r="KTX121" s="12"/>
      <c r="KTY121" s="12"/>
      <c r="KTZ121" s="12"/>
      <c r="KUA121" s="12"/>
      <c r="KUB121" s="12"/>
      <c r="KUC121" s="12"/>
      <c r="KUD121" s="12"/>
      <c r="KUE121" s="12"/>
      <c r="KUF121" s="12"/>
      <c r="KUG121" s="12"/>
      <c r="KUH121" s="12"/>
      <c r="KUI121" s="12"/>
      <c r="KUJ121" s="12"/>
      <c r="KUK121" s="12"/>
      <c r="KUL121" s="12"/>
      <c r="KUM121" s="12"/>
      <c r="KUN121" s="12"/>
      <c r="KUO121" s="12"/>
      <c r="KUP121" s="12"/>
      <c r="KUQ121" s="12"/>
      <c r="KUR121" s="12"/>
      <c r="KUS121" s="12"/>
      <c r="KUT121" s="12"/>
      <c r="KUU121" s="12"/>
      <c r="KUV121" s="12"/>
      <c r="KUW121" s="12"/>
      <c r="KUX121" s="12"/>
      <c r="KUY121" s="12"/>
      <c r="KUZ121" s="12"/>
      <c r="KVA121" s="12"/>
      <c r="KVB121" s="12"/>
      <c r="KVC121" s="12"/>
      <c r="KVD121" s="12"/>
      <c r="KVE121" s="12"/>
      <c r="KVF121" s="12"/>
      <c r="KVG121" s="12"/>
      <c r="KVH121" s="12"/>
      <c r="KVI121" s="12"/>
      <c r="KVJ121" s="12"/>
      <c r="KVK121" s="12"/>
      <c r="KVL121" s="12"/>
      <c r="KVM121" s="12"/>
      <c r="KVN121" s="12"/>
      <c r="KVO121" s="12"/>
      <c r="KVP121" s="12"/>
      <c r="KVQ121" s="12"/>
      <c r="KVR121" s="12"/>
      <c r="KVS121" s="12"/>
      <c r="KVT121" s="12"/>
      <c r="KVU121" s="12"/>
      <c r="KVV121" s="12"/>
      <c r="KVW121" s="12"/>
      <c r="KVX121" s="12"/>
      <c r="KVY121" s="12"/>
      <c r="KVZ121" s="12"/>
      <c r="KWA121" s="12"/>
      <c r="KWB121" s="12"/>
      <c r="KWC121" s="12"/>
      <c r="KWD121" s="12"/>
      <c r="KWE121" s="12"/>
      <c r="KWF121" s="12"/>
      <c r="KWG121" s="12"/>
      <c r="KWH121" s="12"/>
      <c r="KWI121" s="12"/>
      <c r="KWJ121" s="12"/>
      <c r="KWK121" s="12"/>
      <c r="KWL121" s="12"/>
      <c r="KWM121" s="12"/>
      <c r="KWN121" s="12"/>
      <c r="KWO121" s="12"/>
      <c r="KWP121" s="12"/>
      <c r="KWQ121" s="12"/>
      <c r="KWR121" s="12"/>
      <c r="KWS121" s="12"/>
      <c r="KWT121" s="12"/>
      <c r="KWU121" s="12"/>
      <c r="KWV121" s="12"/>
      <c r="KWW121" s="12"/>
      <c r="KWX121" s="12"/>
      <c r="KWY121" s="12"/>
      <c r="KWZ121" s="12"/>
      <c r="KXA121" s="12"/>
      <c r="KXB121" s="12"/>
      <c r="KXC121" s="12"/>
      <c r="KXD121" s="12"/>
      <c r="KXE121" s="12"/>
      <c r="KXF121" s="12"/>
      <c r="KXG121" s="12"/>
      <c r="KXH121" s="12"/>
      <c r="KXI121" s="12"/>
      <c r="KXJ121" s="12"/>
      <c r="KXK121" s="12"/>
      <c r="KXL121" s="12"/>
      <c r="KXM121" s="12"/>
      <c r="KXN121" s="12"/>
      <c r="KXO121" s="12"/>
      <c r="KXP121" s="12"/>
      <c r="KXQ121" s="12"/>
      <c r="KXR121" s="12"/>
      <c r="KXS121" s="12"/>
      <c r="KXT121" s="12"/>
      <c r="KXU121" s="12"/>
      <c r="KXV121" s="12"/>
      <c r="KXW121" s="12"/>
      <c r="KXX121" s="12"/>
      <c r="KXY121" s="12"/>
      <c r="KXZ121" s="12"/>
      <c r="KYA121" s="12"/>
      <c r="KYB121" s="12"/>
      <c r="KYC121" s="12"/>
      <c r="KYD121" s="12"/>
      <c r="KYE121" s="12"/>
      <c r="KYF121" s="12"/>
      <c r="KYG121" s="12"/>
      <c r="KYH121" s="12"/>
      <c r="KYI121" s="12"/>
      <c r="KYJ121" s="12"/>
      <c r="KYK121" s="12"/>
      <c r="KYL121" s="12"/>
      <c r="KYM121" s="12"/>
      <c r="KYN121" s="12"/>
      <c r="KYO121" s="12"/>
      <c r="KYP121" s="12"/>
      <c r="KYQ121" s="12"/>
      <c r="KYR121" s="12"/>
      <c r="KYS121" s="12"/>
      <c r="KYT121" s="12"/>
      <c r="KYU121" s="12"/>
      <c r="KYV121" s="12"/>
      <c r="KYW121" s="12"/>
      <c r="KYX121" s="12"/>
      <c r="KYY121" s="12"/>
      <c r="KYZ121" s="12"/>
      <c r="KZA121" s="12"/>
      <c r="KZB121" s="12"/>
      <c r="KZC121" s="12"/>
      <c r="KZD121" s="12"/>
      <c r="KZE121" s="12"/>
      <c r="KZF121" s="12"/>
      <c r="KZG121" s="12"/>
      <c r="KZH121" s="12"/>
      <c r="KZI121" s="12"/>
      <c r="KZJ121" s="12"/>
      <c r="KZK121" s="12"/>
      <c r="KZL121" s="12"/>
      <c r="KZM121" s="12"/>
      <c r="KZN121" s="12"/>
      <c r="KZO121" s="12"/>
      <c r="KZP121" s="12"/>
      <c r="KZQ121" s="12"/>
      <c r="KZR121" s="12"/>
      <c r="KZS121" s="12"/>
      <c r="KZT121" s="12"/>
      <c r="KZU121" s="12"/>
      <c r="KZV121" s="12"/>
      <c r="KZW121" s="12"/>
      <c r="KZX121" s="12"/>
      <c r="KZY121" s="12"/>
      <c r="KZZ121" s="12"/>
      <c r="LAA121" s="12"/>
      <c r="LAB121" s="12"/>
      <c r="LAC121" s="12"/>
      <c r="LAD121" s="12"/>
      <c r="LAE121" s="12"/>
      <c r="LAF121" s="12"/>
      <c r="LAG121" s="12"/>
      <c r="LAH121" s="12"/>
      <c r="LAI121" s="12"/>
      <c r="LAJ121" s="12"/>
      <c r="LAK121" s="12"/>
      <c r="LAL121" s="12"/>
      <c r="LAM121" s="12"/>
      <c r="LAN121" s="12"/>
      <c r="LAO121" s="12"/>
      <c r="LAP121" s="12"/>
      <c r="LAQ121" s="12"/>
      <c r="LAR121" s="12"/>
      <c r="LAS121" s="12"/>
      <c r="LAT121" s="12"/>
      <c r="LAU121" s="12"/>
      <c r="LAV121" s="12"/>
      <c r="LAW121" s="12"/>
      <c r="LAX121" s="12"/>
      <c r="LAY121" s="12"/>
      <c r="LAZ121" s="12"/>
      <c r="LBA121" s="12"/>
      <c r="LBB121" s="12"/>
      <c r="LBC121" s="12"/>
      <c r="LBD121" s="12"/>
      <c r="LBE121" s="12"/>
      <c r="LBF121" s="12"/>
      <c r="LBG121" s="12"/>
      <c r="LBH121" s="12"/>
      <c r="LBI121" s="12"/>
      <c r="LBJ121" s="12"/>
      <c r="LBK121" s="12"/>
      <c r="LBL121" s="12"/>
      <c r="LBM121" s="12"/>
      <c r="LBN121" s="12"/>
      <c r="LBO121" s="12"/>
      <c r="LBP121" s="12"/>
      <c r="LBQ121" s="12"/>
      <c r="LBR121" s="12"/>
      <c r="LBS121" s="12"/>
      <c r="LBT121" s="12"/>
      <c r="LBU121" s="12"/>
      <c r="LBV121" s="12"/>
      <c r="LBW121" s="12"/>
      <c r="LBX121" s="12"/>
      <c r="LBY121" s="12"/>
      <c r="LBZ121" s="12"/>
      <c r="LCA121" s="12"/>
      <c r="LCB121" s="12"/>
      <c r="LCC121" s="12"/>
      <c r="LCD121" s="12"/>
      <c r="LCE121" s="12"/>
      <c r="LCF121" s="12"/>
      <c r="LCG121" s="12"/>
      <c r="LCH121" s="12"/>
      <c r="LCI121" s="12"/>
      <c r="LCJ121" s="12"/>
      <c r="LCK121" s="12"/>
      <c r="LCL121" s="12"/>
      <c r="LCM121" s="12"/>
      <c r="LCN121" s="12"/>
      <c r="LCO121" s="12"/>
      <c r="LCP121" s="12"/>
      <c r="LCQ121" s="12"/>
      <c r="LCR121" s="12"/>
      <c r="LCS121" s="12"/>
      <c r="LCT121" s="12"/>
      <c r="LCU121" s="12"/>
      <c r="LCV121" s="12"/>
      <c r="LCW121" s="12"/>
      <c r="LCX121" s="12"/>
      <c r="LCY121" s="12"/>
      <c r="LCZ121" s="12"/>
      <c r="LDA121" s="12"/>
      <c r="LDB121" s="12"/>
      <c r="LDC121" s="12"/>
      <c r="LDD121" s="12"/>
      <c r="LDE121" s="12"/>
      <c r="LDF121" s="12"/>
      <c r="LDG121" s="12"/>
      <c r="LDH121" s="12"/>
      <c r="LDI121" s="12"/>
      <c r="LDJ121" s="12"/>
      <c r="LDK121" s="12"/>
      <c r="LDL121" s="12"/>
      <c r="LDM121" s="12"/>
      <c r="LDN121" s="12"/>
      <c r="LDO121" s="12"/>
      <c r="LDP121" s="12"/>
      <c r="LDQ121" s="12"/>
      <c r="LDR121" s="12"/>
      <c r="LDS121" s="12"/>
      <c r="LDT121" s="12"/>
      <c r="LDU121" s="12"/>
      <c r="LDV121" s="12"/>
      <c r="LDW121" s="12"/>
      <c r="LDX121" s="12"/>
      <c r="LDY121" s="12"/>
      <c r="LDZ121" s="12"/>
      <c r="LEA121" s="12"/>
      <c r="LEB121" s="12"/>
      <c r="LEC121" s="12"/>
      <c r="LED121" s="12"/>
      <c r="LEE121" s="12"/>
      <c r="LEF121" s="12"/>
      <c r="LEG121" s="12"/>
      <c r="LEH121" s="12"/>
      <c r="LEI121" s="12"/>
      <c r="LEJ121" s="12"/>
      <c r="LEK121" s="12"/>
      <c r="LEL121" s="12"/>
      <c r="LEM121" s="12"/>
      <c r="LEN121" s="12"/>
      <c r="LEO121" s="12"/>
      <c r="LEP121" s="12"/>
      <c r="LEQ121" s="12"/>
      <c r="LER121" s="12"/>
      <c r="LES121" s="12"/>
      <c r="LET121" s="12"/>
      <c r="LEU121" s="12"/>
      <c r="LEV121" s="12"/>
      <c r="LEW121" s="12"/>
      <c r="LEX121" s="12"/>
      <c r="LEY121" s="12"/>
      <c r="LEZ121" s="12"/>
      <c r="LFA121" s="12"/>
      <c r="LFB121" s="12"/>
      <c r="LFC121" s="12"/>
      <c r="LFD121" s="12"/>
      <c r="LFE121" s="12"/>
      <c r="LFF121" s="12"/>
      <c r="LFG121" s="12"/>
      <c r="LFH121" s="12"/>
      <c r="LFI121" s="12"/>
      <c r="LFJ121" s="12"/>
      <c r="LFK121" s="12"/>
      <c r="LFL121" s="12"/>
      <c r="LFM121" s="12"/>
      <c r="LFN121" s="12"/>
      <c r="LFO121" s="12"/>
      <c r="LFP121" s="12"/>
      <c r="LFQ121" s="12"/>
      <c r="LFR121" s="12"/>
      <c r="LFS121" s="12"/>
      <c r="LFT121" s="12"/>
      <c r="LFU121" s="12"/>
      <c r="LFV121" s="12"/>
      <c r="LFW121" s="12"/>
      <c r="LFX121" s="12"/>
      <c r="LFY121" s="12"/>
      <c r="LFZ121" s="12"/>
      <c r="LGA121" s="12"/>
      <c r="LGB121" s="12"/>
      <c r="LGC121" s="12"/>
      <c r="LGD121" s="12"/>
      <c r="LGE121" s="12"/>
      <c r="LGF121" s="12"/>
      <c r="LGG121" s="12"/>
      <c r="LGH121" s="12"/>
      <c r="LGI121" s="12"/>
      <c r="LGJ121" s="12"/>
      <c r="LGK121" s="12"/>
      <c r="LGL121" s="12"/>
      <c r="LGM121" s="12"/>
      <c r="LGN121" s="12"/>
      <c r="LGO121" s="12"/>
      <c r="LGP121" s="12"/>
      <c r="LGQ121" s="12"/>
      <c r="LGR121" s="12"/>
      <c r="LGS121" s="12"/>
      <c r="LGT121" s="12"/>
      <c r="LGU121" s="12"/>
      <c r="LGV121" s="12"/>
      <c r="LGW121" s="12"/>
      <c r="LGX121" s="12"/>
      <c r="LGY121" s="12"/>
      <c r="LGZ121" s="12"/>
      <c r="LHA121" s="12"/>
      <c r="LHB121" s="12"/>
      <c r="LHC121" s="12"/>
      <c r="LHD121" s="12"/>
      <c r="LHE121" s="12"/>
      <c r="LHF121" s="12"/>
      <c r="LHG121" s="12"/>
      <c r="LHH121" s="12"/>
      <c r="LHI121" s="12"/>
      <c r="LHJ121" s="12"/>
      <c r="LHK121" s="12"/>
      <c r="LHL121" s="12"/>
      <c r="LHM121" s="12"/>
      <c r="LHN121" s="12"/>
      <c r="LHO121" s="12"/>
      <c r="LHP121" s="12"/>
      <c r="LHQ121" s="12"/>
      <c r="LHR121" s="12"/>
      <c r="LHS121" s="12"/>
      <c r="LHT121" s="12"/>
      <c r="LHU121" s="12"/>
      <c r="LHV121" s="12"/>
      <c r="LHW121" s="12"/>
      <c r="LHX121" s="12"/>
      <c r="LHY121" s="12"/>
      <c r="LHZ121" s="12"/>
      <c r="LIA121" s="12"/>
      <c r="LIB121" s="12"/>
      <c r="LIC121" s="12"/>
      <c r="LID121" s="12"/>
      <c r="LIE121" s="12"/>
      <c r="LIF121" s="12"/>
      <c r="LIG121" s="12"/>
      <c r="LIH121" s="12"/>
      <c r="LII121" s="12"/>
      <c r="LIJ121" s="12"/>
      <c r="LIK121" s="12"/>
      <c r="LIL121" s="12"/>
      <c r="LIM121" s="12"/>
      <c r="LIN121" s="12"/>
      <c r="LIO121" s="12"/>
      <c r="LIP121" s="12"/>
      <c r="LIQ121" s="12"/>
      <c r="LIR121" s="12"/>
      <c r="LIS121" s="12"/>
      <c r="LIT121" s="12"/>
      <c r="LIU121" s="12"/>
      <c r="LIV121" s="12"/>
      <c r="LIW121" s="12"/>
      <c r="LIX121" s="12"/>
      <c r="LIY121" s="12"/>
      <c r="LIZ121" s="12"/>
      <c r="LJA121" s="12"/>
      <c r="LJB121" s="12"/>
      <c r="LJC121" s="12"/>
      <c r="LJD121" s="12"/>
      <c r="LJE121" s="12"/>
      <c r="LJF121" s="12"/>
      <c r="LJG121" s="12"/>
      <c r="LJH121" s="12"/>
      <c r="LJI121" s="12"/>
      <c r="LJJ121" s="12"/>
      <c r="LJK121" s="12"/>
      <c r="LJL121" s="12"/>
      <c r="LJM121" s="12"/>
      <c r="LJN121" s="12"/>
      <c r="LJO121" s="12"/>
      <c r="LJP121" s="12"/>
      <c r="LJQ121" s="12"/>
      <c r="LJR121" s="12"/>
      <c r="LJS121" s="12"/>
      <c r="LJT121" s="12"/>
      <c r="LJU121" s="12"/>
      <c r="LJV121" s="12"/>
      <c r="LJW121" s="12"/>
      <c r="LJX121" s="12"/>
      <c r="LJY121" s="12"/>
      <c r="LJZ121" s="12"/>
      <c r="LKA121" s="12"/>
      <c r="LKB121" s="12"/>
      <c r="LKC121" s="12"/>
      <c r="LKD121" s="12"/>
      <c r="LKE121" s="12"/>
      <c r="LKF121" s="12"/>
      <c r="LKG121" s="12"/>
      <c r="LKH121" s="12"/>
      <c r="LKI121" s="12"/>
      <c r="LKJ121" s="12"/>
      <c r="LKK121" s="12"/>
      <c r="LKL121" s="12"/>
      <c r="LKM121" s="12"/>
      <c r="LKN121" s="12"/>
      <c r="LKO121" s="12"/>
      <c r="LKP121" s="12"/>
      <c r="LKQ121" s="12"/>
      <c r="LKR121" s="12"/>
      <c r="LKS121" s="12"/>
      <c r="LKT121" s="12"/>
      <c r="LKU121" s="12"/>
      <c r="LKV121" s="12"/>
      <c r="LKW121" s="12"/>
      <c r="LKX121" s="12"/>
      <c r="LKY121" s="12"/>
      <c r="LKZ121" s="12"/>
      <c r="LLA121" s="12"/>
      <c r="LLB121" s="12"/>
      <c r="LLC121" s="12"/>
      <c r="LLD121" s="12"/>
      <c r="LLE121" s="12"/>
      <c r="LLF121" s="12"/>
      <c r="LLG121" s="12"/>
      <c r="LLH121" s="12"/>
      <c r="LLI121" s="12"/>
      <c r="LLJ121" s="12"/>
      <c r="LLK121" s="12"/>
      <c r="LLL121" s="12"/>
      <c r="LLM121" s="12"/>
      <c r="LLN121" s="12"/>
      <c r="LLO121" s="12"/>
      <c r="LLP121" s="12"/>
      <c r="LLQ121" s="12"/>
      <c r="LLR121" s="12"/>
      <c r="LLS121" s="12"/>
      <c r="LLT121" s="12"/>
      <c r="LLU121" s="12"/>
      <c r="LLV121" s="12"/>
      <c r="LLW121" s="12"/>
      <c r="LLX121" s="12"/>
      <c r="LLY121" s="12"/>
      <c r="LLZ121" s="12"/>
      <c r="LMA121" s="12"/>
      <c r="LMB121" s="12"/>
      <c r="LMC121" s="12"/>
      <c r="LMD121" s="12"/>
      <c r="LME121" s="12"/>
      <c r="LMF121" s="12"/>
      <c r="LMG121" s="12"/>
      <c r="LMH121" s="12"/>
      <c r="LMI121" s="12"/>
      <c r="LMJ121" s="12"/>
      <c r="LMK121" s="12"/>
      <c r="LML121" s="12"/>
      <c r="LMM121" s="12"/>
      <c r="LMN121" s="12"/>
      <c r="LMO121" s="12"/>
      <c r="LMP121" s="12"/>
      <c r="LMQ121" s="12"/>
      <c r="LMR121" s="12"/>
      <c r="LMS121" s="12"/>
      <c r="LMT121" s="12"/>
      <c r="LMU121" s="12"/>
      <c r="LMV121" s="12"/>
      <c r="LMW121" s="12"/>
      <c r="LMX121" s="12"/>
      <c r="LMY121" s="12"/>
      <c r="LMZ121" s="12"/>
      <c r="LNA121" s="12"/>
      <c r="LNB121" s="12"/>
      <c r="LNC121" s="12"/>
      <c r="LND121" s="12"/>
      <c r="LNE121" s="12"/>
      <c r="LNF121" s="12"/>
      <c r="LNG121" s="12"/>
      <c r="LNH121" s="12"/>
      <c r="LNI121" s="12"/>
      <c r="LNJ121" s="12"/>
      <c r="LNK121" s="12"/>
      <c r="LNL121" s="12"/>
      <c r="LNM121" s="12"/>
      <c r="LNN121" s="12"/>
      <c r="LNO121" s="12"/>
      <c r="LNP121" s="12"/>
      <c r="LNQ121" s="12"/>
      <c r="LNR121" s="12"/>
      <c r="LNS121" s="12"/>
      <c r="LNT121" s="12"/>
      <c r="LNU121" s="12"/>
      <c r="LNV121" s="12"/>
      <c r="LNW121" s="12"/>
      <c r="LNX121" s="12"/>
      <c r="LNY121" s="12"/>
      <c r="LNZ121" s="12"/>
      <c r="LOA121" s="12"/>
      <c r="LOB121" s="12"/>
      <c r="LOC121" s="12"/>
      <c r="LOD121" s="12"/>
      <c r="LOE121" s="12"/>
      <c r="LOF121" s="12"/>
      <c r="LOG121" s="12"/>
      <c r="LOH121" s="12"/>
      <c r="LOI121" s="12"/>
      <c r="LOJ121" s="12"/>
      <c r="LOK121" s="12"/>
      <c r="LOL121" s="12"/>
      <c r="LOM121" s="12"/>
      <c r="LON121" s="12"/>
      <c r="LOO121" s="12"/>
      <c r="LOP121" s="12"/>
      <c r="LOQ121" s="12"/>
      <c r="LOR121" s="12"/>
      <c r="LOS121" s="12"/>
      <c r="LOT121" s="12"/>
      <c r="LOU121" s="12"/>
      <c r="LOV121" s="12"/>
      <c r="LOW121" s="12"/>
      <c r="LOX121" s="12"/>
      <c r="LOY121" s="12"/>
      <c r="LOZ121" s="12"/>
      <c r="LPA121" s="12"/>
      <c r="LPB121" s="12"/>
      <c r="LPC121" s="12"/>
      <c r="LPD121" s="12"/>
      <c r="LPE121" s="12"/>
      <c r="LPF121" s="12"/>
      <c r="LPG121" s="12"/>
      <c r="LPH121" s="12"/>
      <c r="LPI121" s="12"/>
      <c r="LPJ121" s="12"/>
      <c r="LPK121" s="12"/>
      <c r="LPL121" s="12"/>
      <c r="LPM121" s="12"/>
      <c r="LPN121" s="12"/>
      <c r="LPO121" s="12"/>
      <c r="LPP121" s="12"/>
      <c r="LPQ121" s="12"/>
      <c r="LPR121" s="12"/>
      <c r="LPS121" s="12"/>
      <c r="LPT121" s="12"/>
      <c r="LPU121" s="12"/>
      <c r="LPV121" s="12"/>
      <c r="LPW121" s="12"/>
      <c r="LPX121" s="12"/>
      <c r="LPY121" s="12"/>
      <c r="LPZ121" s="12"/>
      <c r="LQA121" s="12"/>
      <c r="LQB121" s="12"/>
      <c r="LQC121" s="12"/>
      <c r="LQD121" s="12"/>
      <c r="LQE121" s="12"/>
      <c r="LQF121" s="12"/>
      <c r="LQG121" s="12"/>
      <c r="LQH121" s="12"/>
      <c r="LQI121" s="12"/>
      <c r="LQJ121" s="12"/>
      <c r="LQK121" s="12"/>
      <c r="LQL121" s="12"/>
      <c r="LQM121" s="12"/>
      <c r="LQN121" s="12"/>
      <c r="LQO121" s="12"/>
      <c r="LQP121" s="12"/>
      <c r="LQQ121" s="12"/>
      <c r="LQR121" s="12"/>
      <c r="LQS121" s="12"/>
      <c r="LQT121" s="12"/>
      <c r="LQU121" s="12"/>
      <c r="LQV121" s="12"/>
      <c r="LQW121" s="12"/>
      <c r="LQX121" s="12"/>
      <c r="LQY121" s="12"/>
      <c r="LQZ121" s="12"/>
      <c r="LRA121" s="12"/>
      <c r="LRB121" s="12"/>
      <c r="LRC121" s="12"/>
      <c r="LRD121" s="12"/>
      <c r="LRE121" s="12"/>
      <c r="LRF121" s="12"/>
      <c r="LRG121" s="12"/>
      <c r="LRH121" s="12"/>
      <c r="LRI121" s="12"/>
      <c r="LRJ121" s="12"/>
      <c r="LRK121" s="12"/>
      <c r="LRL121" s="12"/>
      <c r="LRM121" s="12"/>
      <c r="LRN121" s="12"/>
      <c r="LRO121" s="12"/>
      <c r="LRP121" s="12"/>
      <c r="LRQ121" s="12"/>
      <c r="LRR121" s="12"/>
      <c r="LRS121" s="12"/>
      <c r="LRT121" s="12"/>
      <c r="LRU121" s="12"/>
      <c r="LRV121" s="12"/>
      <c r="LRW121" s="12"/>
      <c r="LRX121" s="12"/>
      <c r="LRY121" s="12"/>
      <c r="LRZ121" s="12"/>
      <c r="LSA121" s="12"/>
      <c r="LSB121" s="12"/>
      <c r="LSC121" s="12"/>
      <c r="LSD121" s="12"/>
      <c r="LSE121" s="12"/>
      <c r="LSF121" s="12"/>
      <c r="LSG121" s="12"/>
      <c r="LSH121" s="12"/>
      <c r="LSI121" s="12"/>
      <c r="LSJ121" s="12"/>
      <c r="LSK121" s="12"/>
      <c r="LSL121" s="12"/>
      <c r="LSM121" s="12"/>
      <c r="LSN121" s="12"/>
      <c r="LSO121" s="12"/>
      <c r="LSP121" s="12"/>
      <c r="LSQ121" s="12"/>
      <c r="LSR121" s="12"/>
      <c r="LSS121" s="12"/>
      <c r="LST121" s="12"/>
      <c r="LSU121" s="12"/>
      <c r="LSV121" s="12"/>
      <c r="LSW121" s="12"/>
      <c r="LSX121" s="12"/>
      <c r="LSY121" s="12"/>
      <c r="LSZ121" s="12"/>
      <c r="LTA121" s="12"/>
      <c r="LTB121" s="12"/>
      <c r="LTC121" s="12"/>
      <c r="LTD121" s="12"/>
      <c r="LTE121" s="12"/>
      <c r="LTF121" s="12"/>
      <c r="LTG121" s="12"/>
      <c r="LTH121" s="12"/>
      <c r="LTI121" s="12"/>
      <c r="LTJ121" s="12"/>
      <c r="LTK121" s="12"/>
      <c r="LTL121" s="12"/>
      <c r="LTM121" s="12"/>
      <c r="LTN121" s="12"/>
      <c r="LTO121" s="12"/>
      <c r="LTP121" s="12"/>
      <c r="LTQ121" s="12"/>
      <c r="LTR121" s="12"/>
      <c r="LTS121" s="12"/>
      <c r="LTT121" s="12"/>
      <c r="LTU121" s="12"/>
      <c r="LTV121" s="12"/>
      <c r="LTW121" s="12"/>
      <c r="LTX121" s="12"/>
      <c r="LTY121" s="12"/>
      <c r="LTZ121" s="12"/>
      <c r="LUA121" s="12"/>
      <c r="LUB121" s="12"/>
      <c r="LUC121" s="12"/>
      <c r="LUD121" s="12"/>
      <c r="LUE121" s="12"/>
      <c r="LUF121" s="12"/>
      <c r="LUG121" s="12"/>
      <c r="LUH121" s="12"/>
      <c r="LUI121" s="12"/>
      <c r="LUJ121" s="12"/>
      <c r="LUK121" s="12"/>
      <c r="LUL121" s="12"/>
      <c r="LUM121" s="12"/>
      <c r="LUN121" s="12"/>
      <c r="LUO121" s="12"/>
      <c r="LUP121" s="12"/>
      <c r="LUQ121" s="12"/>
      <c r="LUR121" s="12"/>
      <c r="LUS121" s="12"/>
      <c r="LUT121" s="12"/>
      <c r="LUU121" s="12"/>
      <c r="LUV121" s="12"/>
      <c r="LUW121" s="12"/>
      <c r="LUX121" s="12"/>
      <c r="LUY121" s="12"/>
      <c r="LUZ121" s="12"/>
      <c r="LVA121" s="12"/>
      <c r="LVB121" s="12"/>
      <c r="LVC121" s="12"/>
      <c r="LVD121" s="12"/>
      <c r="LVE121" s="12"/>
      <c r="LVF121" s="12"/>
      <c r="LVG121" s="12"/>
      <c r="LVH121" s="12"/>
      <c r="LVI121" s="12"/>
      <c r="LVJ121" s="12"/>
      <c r="LVK121" s="12"/>
      <c r="LVL121" s="12"/>
      <c r="LVM121" s="12"/>
      <c r="LVN121" s="12"/>
      <c r="LVO121" s="12"/>
      <c r="LVP121" s="12"/>
      <c r="LVQ121" s="12"/>
      <c r="LVR121" s="12"/>
      <c r="LVS121" s="12"/>
      <c r="LVT121" s="12"/>
      <c r="LVU121" s="12"/>
      <c r="LVV121" s="12"/>
      <c r="LVW121" s="12"/>
      <c r="LVX121" s="12"/>
      <c r="LVY121" s="12"/>
      <c r="LVZ121" s="12"/>
      <c r="LWA121" s="12"/>
      <c r="LWB121" s="12"/>
      <c r="LWC121" s="12"/>
      <c r="LWD121" s="12"/>
      <c r="LWE121" s="12"/>
      <c r="LWF121" s="12"/>
      <c r="LWG121" s="12"/>
      <c r="LWH121" s="12"/>
      <c r="LWI121" s="12"/>
      <c r="LWJ121" s="12"/>
      <c r="LWK121" s="12"/>
      <c r="LWL121" s="12"/>
      <c r="LWM121" s="12"/>
      <c r="LWN121" s="12"/>
      <c r="LWO121" s="12"/>
      <c r="LWP121" s="12"/>
      <c r="LWQ121" s="12"/>
      <c r="LWR121" s="12"/>
      <c r="LWS121" s="12"/>
      <c r="LWT121" s="12"/>
      <c r="LWU121" s="12"/>
      <c r="LWV121" s="12"/>
      <c r="LWW121" s="12"/>
      <c r="LWX121" s="12"/>
      <c r="LWY121" s="12"/>
      <c r="LWZ121" s="12"/>
      <c r="LXA121" s="12"/>
      <c r="LXB121" s="12"/>
      <c r="LXC121" s="12"/>
      <c r="LXD121" s="12"/>
      <c r="LXE121" s="12"/>
      <c r="LXF121" s="12"/>
      <c r="LXG121" s="12"/>
      <c r="LXH121" s="12"/>
      <c r="LXI121" s="12"/>
      <c r="LXJ121" s="12"/>
      <c r="LXK121" s="12"/>
      <c r="LXL121" s="12"/>
      <c r="LXM121" s="12"/>
      <c r="LXN121" s="12"/>
      <c r="LXO121" s="12"/>
      <c r="LXP121" s="12"/>
      <c r="LXQ121" s="12"/>
      <c r="LXR121" s="12"/>
      <c r="LXS121" s="12"/>
      <c r="LXT121" s="12"/>
      <c r="LXU121" s="12"/>
      <c r="LXV121" s="12"/>
      <c r="LXW121" s="12"/>
      <c r="LXX121" s="12"/>
      <c r="LXY121" s="12"/>
      <c r="LXZ121" s="12"/>
      <c r="LYA121" s="12"/>
      <c r="LYB121" s="12"/>
      <c r="LYC121" s="12"/>
      <c r="LYD121" s="12"/>
      <c r="LYE121" s="12"/>
      <c r="LYF121" s="12"/>
      <c r="LYG121" s="12"/>
      <c r="LYH121" s="12"/>
      <c r="LYI121" s="12"/>
      <c r="LYJ121" s="12"/>
      <c r="LYK121" s="12"/>
      <c r="LYL121" s="12"/>
      <c r="LYM121" s="12"/>
      <c r="LYN121" s="12"/>
      <c r="LYO121" s="12"/>
      <c r="LYP121" s="12"/>
      <c r="LYQ121" s="12"/>
      <c r="LYR121" s="12"/>
      <c r="LYS121" s="12"/>
      <c r="LYT121" s="12"/>
      <c r="LYU121" s="12"/>
      <c r="LYV121" s="12"/>
      <c r="LYW121" s="12"/>
      <c r="LYX121" s="12"/>
      <c r="LYY121" s="12"/>
      <c r="LYZ121" s="12"/>
      <c r="LZA121" s="12"/>
      <c r="LZB121" s="12"/>
      <c r="LZC121" s="12"/>
      <c r="LZD121" s="12"/>
      <c r="LZE121" s="12"/>
      <c r="LZF121" s="12"/>
      <c r="LZG121" s="12"/>
      <c r="LZH121" s="12"/>
      <c r="LZI121" s="12"/>
      <c r="LZJ121" s="12"/>
      <c r="LZK121" s="12"/>
      <c r="LZL121" s="12"/>
      <c r="LZM121" s="12"/>
      <c r="LZN121" s="12"/>
      <c r="LZO121" s="12"/>
      <c r="LZP121" s="12"/>
      <c r="LZQ121" s="12"/>
      <c r="LZR121" s="12"/>
      <c r="LZS121" s="12"/>
      <c r="LZT121" s="12"/>
      <c r="LZU121" s="12"/>
      <c r="LZV121" s="12"/>
      <c r="LZW121" s="12"/>
      <c r="LZX121" s="12"/>
      <c r="LZY121" s="12"/>
      <c r="LZZ121" s="12"/>
      <c r="MAA121" s="12"/>
      <c r="MAB121" s="12"/>
      <c r="MAC121" s="12"/>
      <c r="MAD121" s="12"/>
      <c r="MAE121" s="12"/>
      <c r="MAF121" s="12"/>
      <c r="MAG121" s="12"/>
      <c r="MAH121" s="12"/>
      <c r="MAI121" s="12"/>
      <c r="MAJ121" s="12"/>
      <c r="MAK121" s="12"/>
      <c r="MAL121" s="12"/>
      <c r="MAM121" s="12"/>
      <c r="MAN121" s="12"/>
      <c r="MAO121" s="12"/>
      <c r="MAP121" s="12"/>
      <c r="MAQ121" s="12"/>
      <c r="MAR121" s="12"/>
      <c r="MAS121" s="12"/>
      <c r="MAT121" s="12"/>
      <c r="MAU121" s="12"/>
      <c r="MAV121" s="12"/>
      <c r="MAW121" s="12"/>
      <c r="MAX121" s="12"/>
      <c r="MAY121" s="12"/>
      <c r="MAZ121" s="12"/>
      <c r="MBA121" s="12"/>
      <c r="MBB121" s="12"/>
      <c r="MBC121" s="12"/>
      <c r="MBD121" s="12"/>
      <c r="MBE121" s="12"/>
      <c r="MBF121" s="12"/>
      <c r="MBG121" s="12"/>
      <c r="MBH121" s="12"/>
      <c r="MBI121" s="12"/>
      <c r="MBJ121" s="12"/>
      <c r="MBK121" s="12"/>
      <c r="MBL121" s="12"/>
      <c r="MBM121" s="12"/>
      <c r="MBN121" s="12"/>
      <c r="MBO121" s="12"/>
      <c r="MBP121" s="12"/>
      <c r="MBQ121" s="12"/>
      <c r="MBR121" s="12"/>
      <c r="MBS121" s="12"/>
      <c r="MBT121" s="12"/>
      <c r="MBU121" s="12"/>
      <c r="MBV121" s="12"/>
      <c r="MBW121" s="12"/>
      <c r="MBX121" s="12"/>
      <c r="MBY121" s="12"/>
      <c r="MBZ121" s="12"/>
      <c r="MCA121" s="12"/>
      <c r="MCB121" s="12"/>
      <c r="MCC121" s="12"/>
      <c r="MCD121" s="12"/>
      <c r="MCE121" s="12"/>
      <c r="MCF121" s="12"/>
      <c r="MCG121" s="12"/>
      <c r="MCH121" s="12"/>
      <c r="MCI121" s="12"/>
      <c r="MCJ121" s="12"/>
      <c r="MCK121" s="12"/>
      <c r="MCL121" s="12"/>
      <c r="MCM121" s="12"/>
      <c r="MCN121" s="12"/>
      <c r="MCO121" s="12"/>
      <c r="MCP121" s="12"/>
      <c r="MCQ121" s="12"/>
      <c r="MCR121" s="12"/>
      <c r="MCS121" s="12"/>
      <c r="MCT121" s="12"/>
      <c r="MCU121" s="12"/>
      <c r="MCV121" s="12"/>
      <c r="MCW121" s="12"/>
      <c r="MCX121" s="12"/>
      <c r="MCY121" s="12"/>
      <c r="MCZ121" s="12"/>
      <c r="MDA121" s="12"/>
      <c r="MDB121" s="12"/>
      <c r="MDC121" s="12"/>
      <c r="MDD121" s="12"/>
      <c r="MDE121" s="12"/>
      <c r="MDF121" s="12"/>
      <c r="MDG121" s="12"/>
      <c r="MDH121" s="12"/>
      <c r="MDI121" s="12"/>
      <c r="MDJ121" s="12"/>
      <c r="MDK121" s="12"/>
      <c r="MDL121" s="12"/>
      <c r="MDM121" s="12"/>
      <c r="MDN121" s="12"/>
      <c r="MDO121" s="12"/>
      <c r="MDP121" s="12"/>
      <c r="MDQ121" s="12"/>
      <c r="MDR121" s="12"/>
      <c r="MDS121" s="12"/>
      <c r="MDT121" s="12"/>
      <c r="MDU121" s="12"/>
      <c r="MDV121" s="12"/>
      <c r="MDW121" s="12"/>
      <c r="MDX121" s="12"/>
      <c r="MDY121" s="12"/>
      <c r="MDZ121" s="12"/>
      <c r="MEA121" s="12"/>
      <c r="MEB121" s="12"/>
      <c r="MEC121" s="12"/>
      <c r="MED121" s="12"/>
      <c r="MEE121" s="12"/>
      <c r="MEF121" s="12"/>
      <c r="MEG121" s="12"/>
      <c r="MEH121" s="12"/>
      <c r="MEI121" s="12"/>
      <c r="MEJ121" s="12"/>
      <c r="MEK121" s="12"/>
      <c r="MEL121" s="12"/>
      <c r="MEM121" s="12"/>
      <c r="MEN121" s="12"/>
      <c r="MEO121" s="12"/>
      <c r="MEP121" s="12"/>
      <c r="MEQ121" s="12"/>
      <c r="MER121" s="12"/>
      <c r="MES121" s="12"/>
      <c r="MET121" s="12"/>
      <c r="MEU121" s="12"/>
      <c r="MEV121" s="12"/>
      <c r="MEW121" s="12"/>
      <c r="MEX121" s="12"/>
      <c r="MEY121" s="12"/>
      <c r="MEZ121" s="12"/>
      <c r="MFA121" s="12"/>
      <c r="MFB121" s="12"/>
      <c r="MFC121" s="12"/>
      <c r="MFD121" s="12"/>
      <c r="MFE121" s="12"/>
      <c r="MFF121" s="12"/>
      <c r="MFG121" s="12"/>
      <c r="MFH121" s="12"/>
      <c r="MFI121" s="12"/>
      <c r="MFJ121" s="12"/>
      <c r="MFK121" s="12"/>
      <c r="MFL121" s="12"/>
      <c r="MFM121" s="12"/>
      <c r="MFN121" s="12"/>
      <c r="MFO121" s="12"/>
      <c r="MFP121" s="12"/>
      <c r="MFQ121" s="12"/>
      <c r="MFR121" s="12"/>
      <c r="MFS121" s="12"/>
      <c r="MFT121" s="12"/>
      <c r="MFU121" s="12"/>
      <c r="MFV121" s="12"/>
      <c r="MFW121" s="12"/>
      <c r="MFX121" s="12"/>
      <c r="MFY121" s="12"/>
      <c r="MFZ121" s="12"/>
      <c r="MGA121" s="12"/>
      <c r="MGB121" s="12"/>
      <c r="MGC121" s="12"/>
      <c r="MGD121" s="12"/>
      <c r="MGE121" s="12"/>
      <c r="MGF121" s="12"/>
      <c r="MGG121" s="12"/>
      <c r="MGH121" s="12"/>
      <c r="MGI121" s="12"/>
      <c r="MGJ121" s="12"/>
      <c r="MGK121" s="12"/>
      <c r="MGL121" s="12"/>
      <c r="MGM121" s="12"/>
      <c r="MGN121" s="12"/>
      <c r="MGO121" s="12"/>
      <c r="MGP121" s="12"/>
      <c r="MGQ121" s="12"/>
      <c r="MGR121" s="12"/>
      <c r="MGS121" s="12"/>
      <c r="MGT121" s="12"/>
      <c r="MGU121" s="12"/>
      <c r="MGV121" s="12"/>
      <c r="MGW121" s="12"/>
      <c r="MGX121" s="12"/>
      <c r="MGY121" s="12"/>
      <c r="MGZ121" s="12"/>
      <c r="MHA121" s="12"/>
      <c r="MHB121" s="12"/>
      <c r="MHC121" s="12"/>
      <c r="MHD121" s="12"/>
      <c r="MHE121" s="12"/>
      <c r="MHF121" s="12"/>
      <c r="MHG121" s="12"/>
      <c r="MHH121" s="12"/>
      <c r="MHI121" s="12"/>
      <c r="MHJ121" s="12"/>
      <c r="MHK121" s="12"/>
      <c r="MHL121" s="12"/>
      <c r="MHM121" s="12"/>
      <c r="MHN121" s="12"/>
      <c r="MHO121" s="12"/>
      <c r="MHP121" s="12"/>
      <c r="MHQ121" s="12"/>
      <c r="MHR121" s="12"/>
      <c r="MHS121" s="12"/>
      <c r="MHT121" s="12"/>
      <c r="MHU121" s="12"/>
      <c r="MHV121" s="12"/>
      <c r="MHW121" s="12"/>
      <c r="MHX121" s="12"/>
      <c r="MHY121" s="12"/>
      <c r="MHZ121" s="12"/>
      <c r="MIA121" s="12"/>
      <c r="MIB121" s="12"/>
      <c r="MIC121" s="12"/>
      <c r="MID121" s="12"/>
      <c r="MIE121" s="12"/>
      <c r="MIF121" s="12"/>
      <c r="MIG121" s="12"/>
      <c r="MIH121" s="12"/>
      <c r="MII121" s="12"/>
      <c r="MIJ121" s="12"/>
      <c r="MIK121" s="12"/>
      <c r="MIL121" s="12"/>
      <c r="MIM121" s="12"/>
      <c r="MIN121" s="12"/>
      <c r="MIO121" s="12"/>
      <c r="MIP121" s="12"/>
      <c r="MIQ121" s="12"/>
      <c r="MIR121" s="12"/>
      <c r="MIS121" s="12"/>
      <c r="MIT121" s="12"/>
      <c r="MIU121" s="12"/>
      <c r="MIV121" s="12"/>
      <c r="MIW121" s="12"/>
      <c r="MIX121" s="12"/>
      <c r="MIY121" s="12"/>
      <c r="MIZ121" s="12"/>
      <c r="MJA121" s="12"/>
      <c r="MJB121" s="12"/>
      <c r="MJC121" s="12"/>
      <c r="MJD121" s="12"/>
      <c r="MJE121" s="12"/>
      <c r="MJF121" s="12"/>
      <c r="MJG121" s="12"/>
      <c r="MJH121" s="12"/>
      <c r="MJI121" s="12"/>
      <c r="MJJ121" s="12"/>
      <c r="MJK121" s="12"/>
      <c r="MJL121" s="12"/>
      <c r="MJM121" s="12"/>
      <c r="MJN121" s="12"/>
      <c r="MJO121" s="12"/>
      <c r="MJP121" s="12"/>
      <c r="MJQ121" s="12"/>
      <c r="MJR121" s="12"/>
      <c r="MJS121" s="12"/>
      <c r="MJT121" s="12"/>
      <c r="MJU121" s="12"/>
      <c r="MJV121" s="12"/>
      <c r="MJW121" s="12"/>
      <c r="MJX121" s="12"/>
      <c r="MJY121" s="12"/>
      <c r="MJZ121" s="12"/>
      <c r="MKA121" s="12"/>
      <c r="MKB121" s="12"/>
      <c r="MKC121" s="12"/>
      <c r="MKD121" s="12"/>
      <c r="MKE121" s="12"/>
      <c r="MKF121" s="12"/>
      <c r="MKG121" s="12"/>
      <c r="MKH121" s="12"/>
      <c r="MKI121" s="12"/>
      <c r="MKJ121" s="12"/>
      <c r="MKK121" s="12"/>
      <c r="MKL121" s="12"/>
      <c r="MKM121" s="12"/>
      <c r="MKN121" s="12"/>
      <c r="MKO121" s="12"/>
      <c r="MKP121" s="12"/>
      <c r="MKQ121" s="12"/>
      <c r="MKR121" s="12"/>
      <c r="MKS121" s="12"/>
      <c r="MKT121" s="12"/>
      <c r="MKU121" s="12"/>
      <c r="MKV121" s="12"/>
      <c r="MKW121" s="12"/>
      <c r="MKX121" s="12"/>
      <c r="MKY121" s="12"/>
      <c r="MKZ121" s="12"/>
      <c r="MLA121" s="12"/>
      <c r="MLB121" s="12"/>
      <c r="MLC121" s="12"/>
      <c r="MLD121" s="12"/>
      <c r="MLE121" s="12"/>
      <c r="MLF121" s="12"/>
      <c r="MLG121" s="12"/>
      <c r="MLH121" s="12"/>
      <c r="MLI121" s="12"/>
      <c r="MLJ121" s="12"/>
      <c r="MLK121" s="12"/>
      <c r="MLL121" s="12"/>
      <c r="MLM121" s="12"/>
      <c r="MLN121" s="12"/>
      <c r="MLO121" s="12"/>
      <c r="MLP121" s="12"/>
      <c r="MLQ121" s="12"/>
      <c r="MLR121" s="12"/>
      <c r="MLS121" s="12"/>
      <c r="MLT121" s="12"/>
      <c r="MLU121" s="12"/>
      <c r="MLV121" s="12"/>
      <c r="MLW121" s="12"/>
      <c r="MLX121" s="12"/>
      <c r="MLY121" s="12"/>
      <c r="MLZ121" s="12"/>
      <c r="MMA121" s="12"/>
      <c r="MMB121" s="12"/>
      <c r="MMC121" s="12"/>
      <c r="MMD121" s="12"/>
      <c r="MME121" s="12"/>
      <c r="MMF121" s="12"/>
      <c r="MMG121" s="12"/>
      <c r="MMH121" s="12"/>
      <c r="MMI121" s="12"/>
      <c r="MMJ121" s="12"/>
      <c r="MMK121" s="12"/>
      <c r="MML121" s="12"/>
      <c r="MMM121" s="12"/>
      <c r="MMN121" s="12"/>
      <c r="MMO121" s="12"/>
      <c r="MMP121" s="12"/>
      <c r="MMQ121" s="12"/>
      <c r="MMR121" s="12"/>
      <c r="MMS121" s="12"/>
      <c r="MMT121" s="12"/>
      <c r="MMU121" s="12"/>
      <c r="MMV121" s="12"/>
      <c r="MMW121" s="12"/>
      <c r="MMX121" s="12"/>
      <c r="MMY121" s="12"/>
      <c r="MMZ121" s="12"/>
      <c r="MNA121" s="12"/>
      <c r="MNB121" s="12"/>
      <c r="MNC121" s="12"/>
      <c r="MND121" s="12"/>
      <c r="MNE121" s="12"/>
      <c r="MNF121" s="12"/>
      <c r="MNG121" s="12"/>
      <c r="MNH121" s="12"/>
      <c r="MNI121" s="12"/>
      <c r="MNJ121" s="12"/>
      <c r="MNK121" s="12"/>
      <c r="MNL121" s="12"/>
      <c r="MNM121" s="12"/>
      <c r="MNN121" s="12"/>
      <c r="MNO121" s="12"/>
      <c r="MNP121" s="12"/>
      <c r="MNQ121" s="12"/>
      <c r="MNR121" s="12"/>
      <c r="MNS121" s="12"/>
      <c r="MNT121" s="12"/>
      <c r="MNU121" s="12"/>
      <c r="MNV121" s="12"/>
      <c r="MNW121" s="12"/>
      <c r="MNX121" s="12"/>
      <c r="MNY121" s="12"/>
      <c r="MNZ121" s="12"/>
      <c r="MOA121" s="12"/>
      <c r="MOB121" s="12"/>
      <c r="MOC121" s="12"/>
      <c r="MOD121" s="12"/>
      <c r="MOE121" s="12"/>
      <c r="MOF121" s="12"/>
      <c r="MOG121" s="12"/>
      <c r="MOH121" s="12"/>
      <c r="MOI121" s="12"/>
      <c r="MOJ121" s="12"/>
      <c r="MOK121" s="12"/>
      <c r="MOL121" s="12"/>
      <c r="MOM121" s="12"/>
      <c r="MON121" s="12"/>
      <c r="MOO121" s="12"/>
      <c r="MOP121" s="12"/>
      <c r="MOQ121" s="12"/>
      <c r="MOR121" s="12"/>
      <c r="MOS121" s="12"/>
      <c r="MOT121" s="12"/>
      <c r="MOU121" s="12"/>
      <c r="MOV121" s="12"/>
      <c r="MOW121" s="12"/>
      <c r="MOX121" s="12"/>
      <c r="MOY121" s="12"/>
      <c r="MOZ121" s="12"/>
      <c r="MPA121" s="12"/>
      <c r="MPB121" s="12"/>
      <c r="MPC121" s="12"/>
      <c r="MPD121" s="12"/>
      <c r="MPE121" s="12"/>
      <c r="MPF121" s="12"/>
      <c r="MPG121" s="12"/>
      <c r="MPH121" s="12"/>
      <c r="MPI121" s="12"/>
      <c r="MPJ121" s="12"/>
      <c r="MPK121" s="12"/>
      <c r="MPL121" s="12"/>
      <c r="MPM121" s="12"/>
      <c r="MPN121" s="12"/>
      <c r="MPO121" s="12"/>
      <c r="MPP121" s="12"/>
      <c r="MPQ121" s="12"/>
      <c r="MPR121" s="12"/>
      <c r="MPS121" s="12"/>
      <c r="MPT121" s="12"/>
      <c r="MPU121" s="12"/>
      <c r="MPV121" s="12"/>
      <c r="MPW121" s="12"/>
      <c r="MPX121" s="12"/>
      <c r="MPY121" s="12"/>
      <c r="MPZ121" s="12"/>
      <c r="MQA121" s="12"/>
      <c r="MQB121" s="12"/>
      <c r="MQC121" s="12"/>
      <c r="MQD121" s="12"/>
      <c r="MQE121" s="12"/>
      <c r="MQF121" s="12"/>
      <c r="MQG121" s="12"/>
      <c r="MQH121" s="12"/>
      <c r="MQI121" s="12"/>
      <c r="MQJ121" s="12"/>
      <c r="MQK121" s="12"/>
      <c r="MQL121" s="12"/>
      <c r="MQM121" s="12"/>
      <c r="MQN121" s="12"/>
      <c r="MQO121" s="12"/>
      <c r="MQP121" s="12"/>
      <c r="MQQ121" s="12"/>
      <c r="MQR121" s="12"/>
      <c r="MQS121" s="12"/>
      <c r="MQT121" s="12"/>
      <c r="MQU121" s="12"/>
      <c r="MQV121" s="12"/>
      <c r="MQW121" s="12"/>
      <c r="MQX121" s="12"/>
      <c r="MQY121" s="12"/>
      <c r="MQZ121" s="12"/>
      <c r="MRA121" s="12"/>
      <c r="MRB121" s="12"/>
      <c r="MRC121" s="12"/>
      <c r="MRD121" s="12"/>
      <c r="MRE121" s="12"/>
      <c r="MRF121" s="12"/>
      <c r="MRG121" s="12"/>
      <c r="MRH121" s="12"/>
      <c r="MRI121" s="12"/>
      <c r="MRJ121" s="12"/>
      <c r="MRK121" s="12"/>
      <c r="MRL121" s="12"/>
      <c r="MRM121" s="12"/>
      <c r="MRN121" s="12"/>
      <c r="MRO121" s="12"/>
      <c r="MRP121" s="12"/>
      <c r="MRQ121" s="12"/>
      <c r="MRR121" s="12"/>
      <c r="MRS121" s="12"/>
      <c r="MRT121" s="12"/>
      <c r="MRU121" s="12"/>
      <c r="MRV121" s="12"/>
      <c r="MRW121" s="12"/>
      <c r="MRX121" s="12"/>
      <c r="MRY121" s="12"/>
      <c r="MRZ121" s="12"/>
      <c r="MSA121" s="12"/>
      <c r="MSB121" s="12"/>
      <c r="MSC121" s="12"/>
      <c r="MSD121" s="12"/>
      <c r="MSE121" s="12"/>
      <c r="MSF121" s="12"/>
      <c r="MSG121" s="12"/>
      <c r="MSH121" s="12"/>
      <c r="MSI121" s="12"/>
      <c r="MSJ121" s="12"/>
      <c r="MSK121" s="12"/>
      <c r="MSL121" s="12"/>
      <c r="MSM121" s="12"/>
      <c r="MSN121" s="12"/>
      <c r="MSO121" s="12"/>
      <c r="MSP121" s="12"/>
      <c r="MSQ121" s="12"/>
      <c r="MSR121" s="12"/>
      <c r="MSS121" s="12"/>
      <c r="MST121" s="12"/>
      <c r="MSU121" s="12"/>
      <c r="MSV121" s="12"/>
      <c r="MSW121" s="12"/>
      <c r="MSX121" s="12"/>
      <c r="MSY121" s="12"/>
      <c r="MSZ121" s="12"/>
      <c r="MTA121" s="12"/>
      <c r="MTB121" s="12"/>
      <c r="MTC121" s="12"/>
      <c r="MTD121" s="12"/>
      <c r="MTE121" s="12"/>
      <c r="MTF121" s="12"/>
      <c r="MTG121" s="12"/>
      <c r="MTH121" s="12"/>
      <c r="MTI121" s="12"/>
      <c r="MTJ121" s="12"/>
      <c r="MTK121" s="12"/>
      <c r="MTL121" s="12"/>
      <c r="MTM121" s="12"/>
      <c r="MTN121" s="12"/>
      <c r="MTO121" s="12"/>
      <c r="MTP121" s="12"/>
      <c r="MTQ121" s="12"/>
      <c r="MTR121" s="12"/>
      <c r="MTS121" s="12"/>
      <c r="MTT121" s="12"/>
      <c r="MTU121" s="12"/>
      <c r="MTV121" s="12"/>
      <c r="MTW121" s="12"/>
      <c r="MTX121" s="12"/>
      <c r="MTY121" s="12"/>
      <c r="MTZ121" s="12"/>
      <c r="MUA121" s="12"/>
      <c r="MUB121" s="12"/>
      <c r="MUC121" s="12"/>
      <c r="MUD121" s="12"/>
      <c r="MUE121" s="12"/>
      <c r="MUF121" s="12"/>
      <c r="MUG121" s="12"/>
      <c r="MUH121" s="12"/>
      <c r="MUI121" s="12"/>
      <c r="MUJ121" s="12"/>
      <c r="MUK121" s="12"/>
      <c r="MUL121" s="12"/>
      <c r="MUM121" s="12"/>
      <c r="MUN121" s="12"/>
      <c r="MUO121" s="12"/>
      <c r="MUP121" s="12"/>
      <c r="MUQ121" s="12"/>
      <c r="MUR121" s="12"/>
      <c r="MUS121" s="12"/>
      <c r="MUT121" s="12"/>
      <c r="MUU121" s="12"/>
      <c r="MUV121" s="12"/>
      <c r="MUW121" s="12"/>
      <c r="MUX121" s="12"/>
      <c r="MUY121" s="12"/>
      <c r="MUZ121" s="12"/>
      <c r="MVA121" s="12"/>
      <c r="MVB121" s="12"/>
      <c r="MVC121" s="12"/>
      <c r="MVD121" s="12"/>
      <c r="MVE121" s="12"/>
      <c r="MVF121" s="12"/>
      <c r="MVG121" s="12"/>
      <c r="MVH121" s="12"/>
      <c r="MVI121" s="12"/>
      <c r="MVJ121" s="12"/>
      <c r="MVK121" s="12"/>
      <c r="MVL121" s="12"/>
      <c r="MVM121" s="12"/>
      <c r="MVN121" s="12"/>
      <c r="MVO121" s="12"/>
      <c r="MVP121" s="12"/>
      <c r="MVQ121" s="12"/>
      <c r="MVR121" s="12"/>
      <c r="MVS121" s="12"/>
      <c r="MVT121" s="12"/>
      <c r="MVU121" s="12"/>
      <c r="MVV121" s="12"/>
      <c r="MVW121" s="12"/>
      <c r="MVX121" s="12"/>
      <c r="MVY121" s="12"/>
      <c r="MVZ121" s="12"/>
      <c r="MWA121" s="12"/>
      <c r="MWB121" s="12"/>
      <c r="MWC121" s="12"/>
      <c r="MWD121" s="12"/>
      <c r="MWE121" s="12"/>
      <c r="MWF121" s="12"/>
      <c r="MWG121" s="12"/>
      <c r="MWH121" s="12"/>
      <c r="MWI121" s="12"/>
      <c r="MWJ121" s="12"/>
      <c r="MWK121" s="12"/>
      <c r="MWL121" s="12"/>
      <c r="MWM121" s="12"/>
      <c r="MWN121" s="12"/>
      <c r="MWO121" s="12"/>
      <c r="MWP121" s="12"/>
      <c r="MWQ121" s="12"/>
      <c r="MWR121" s="12"/>
      <c r="MWS121" s="12"/>
      <c r="MWT121" s="12"/>
      <c r="MWU121" s="12"/>
      <c r="MWV121" s="12"/>
      <c r="MWW121" s="12"/>
      <c r="MWX121" s="12"/>
      <c r="MWY121" s="12"/>
      <c r="MWZ121" s="12"/>
      <c r="MXA121" s="12"/>
      <c r="MXB121" s="12"/>
      <c r="MXC121" s="12"/>
      <c r="MXD121" s="12"/>
      <c r="MXE121" s="12"/>
      <c r="MXF121" s="12"/>
      <c r="MXG121" s="12"/>
      <c r="MXH121" s="12"/>
      <c r="MXI121" s="12"/>
      <c r="MXJ121" s="12"/>
      <c r="MXK121" s="12"/>
      <c r="MXL121" s="12"/>
      <c r="MXM121" s="12"/>
      <c r="MXN121" s="12"/>
      <c r="MXO121" s="12"/>
      <c r="MXP121" s="12"/>
      <c r="MXQ121" s="12"/>
      <c r="MXR121" s="12"/>
      <c r="MXS121" s="12"/>
      <c r="MXT121" s="12"/>
      <c r="MXU121" s="12"/>
      <c r="MXV121" s="12"/>
      <c r="MXW121" s="12"/>
      <c r="MXX121" s="12"/>
      <c r="MXY121" s="12"/>
      <c r="MXZ121" s="12"/>
      <c r="MYA121" s="12"/>
      <c r="MYB121" s="12"/>
      <c r="MYC121" s="12"/>
      <c r="MYD121" s="12"/>
      <c r="MYE121" s="12"/>
      <c r="MYF121" s="12"/>
      <c r="MYG121" s="12"/>
      <c r="MYH121" s="12"/>
      <c r="MYI121" s="12"/>
      <c r="MYJ121" s="12"/>
      <c r="MYK121" s="12"/>
      <c r="MYL121" s="12"/>
      <c r="MYM121" s="12"/>
      <c r="MYN121" s="12"/>
      <c r="MYO121" s="12"/>
      <c r="MYP121" s="12"/>
      <c r="MYQ121" s="12"/>
      <c r="MYR121" s="12"/>
      <c r="MYS121" s="12"/>
      <c r="MYT121" s="12"/>
      <c r="MYU121" s="12"/>
      <c r="MYV121" s="12"/>
      <c r="MYW121" s="12"/>
      <c r="MYX121" s="12"/>
      <c r="MYY121" s="12"/>
      <c r="MYZ121" s="12"/>
      <c r="MZA121" s="12"/>
      <c r="MZB121" s="12"/>
      <c r="MZC121" s="12"/>
      <c r="MZD121" s="12"/>
      <c r="MZE121" s="12"/>
      <c r="MZF121" s="12"/>
      <c r="MZG121" s="12"/>
      <c r="MZH121" s="12"/>
      <c r="MZI121" s="12"/>
      <c r="MZJ121" s="12"/>
      <c r="MZK121" s="12"/>
      <c r="MZL121" s="12"/>
      <c r="MZM121" s="12"/>
      <c r="MZN121" s="12"/>
      <c r="MZO121" s="12"/>
      <c r="MZP121" s="12"/>
      <c r="MZQ121" s="12"/>
      <c r="MZR121" s="12"/>
      <c r="MZS121" s="12"/>
      <c r="MZT121" s="12"/>
      <c r="MZU121" s="12"/>
      <c r="MZV121" s="12"/>
      <c r="MZW121" s="12"/>
      <c r="MZX121" s="12"/>
      <c r="MZY121" s="12"/>
      <c r="MZZ121" s="12"/>
      <c r="NAA121" s="12"/>
      <c r="NAB121" s="12"/>
      <c r="NAC121" s="12"/>
      <c r="NAD121" s="12"/>
      <c r="NAE121" s="12"/>
      <c r="NAF121" s="12"/>
      <c r="NAG121" s="12"/>
      <c r="NAH121" s="12"/>
      <c r="NAI121" s="12"/>
      <c r="NAJ121" s="12"/>
      <c r="NAK121" s="12"/>
      <c r="NAL121" s="12"/>
      <c r="NAM121" s="12"/>
      <c r="NAN121" s="12"/>
      <c r="NAO121" s="12"/>
      <c r="NAP121" s="12"/>
      <c r="NAQ121" s="12"/>
      <c r="NAR121" s="12"/>
      <c r="NAS121" s="12"/>
      <c r="NAT121" s="12"/>
      <c r="NAU121" s="12"/>
      <c r="NAV121" s="12"/>
      <c r="NAW121" s="12"/>
      <c r="NAX121" s="12"/>
      <c r="NAY121" s="12"/>
      <c r="NAZ121" s="12"/>
      <c r="NBA121" s="12"/>
      <c r="NBB121" s="12"/>
      <c r="NBC121" s="12"/>
      <c r="NBD121" s="12"/>
      <c r="NBE121" s="12"/>
      <c r="NBF121" s="12"/>
      <c r="NBG121" s="12"/>
      <c r="NBH121" s="12"/>
      <c r="NBI121" s="12"/>
      <c r="NBJ121" s="12"/>
      <c r="NBK121" s="12"/>
      <c r="NBL121" s="12"/>
      <c r="NBM121" s="12"/>
      <c r="NBN121" s="12"/>
      <c r="NBO121" s="12"/>
      <c r="NBP121" s="12"/>
      <c r="NBQ121" s="12"/>
      <c r="NBR121" s="12"/>
      <c r="NBS121" s="12"/>
      <c r="NBT121" s="12"/>
      <c r="NBU121" s="12"/>
      <c r="NBV121" s="12"/>
      <c r="NBW121" s="12"/>
      <c r="NBX121" s="12"/>
      <c r="NBY121" s="12"/>
      <c r="NBZ121" s="12"/>
      <c r="NCA121" s="12"/>
      <c r="NCB121" s="12"/>
      <c r="NCC121" s="12"/>
      <c r="NCD121" s="12"/>
      <c r="NCE121" s="12"/>
      <c r="NCF121" s="12"/>
      <c r="NCG121" s="12"/>
      <c r="NCH121" s="12"/>
      <c r="NCI121" s="12"/>
      <c r="NCJ121" s="12"/>
      <c r="NCK121" s="12"/>
      <c r="NCL121" s="12"/>
      <c r="NCM121" s="12"/>
      <c r="NCN121" s="12"/>
      <c r="NCO121" s="12"/>
      <c r="NCP121" s="12"/>
      <c r="NCQ121" s="12"/>
      <c r="NCR121" s="12"/>
      <c r="NCS121" s="12"/>
      <c r="NCT121" s="12"/>
      <c r="NCU121" s="12"/>
      <c r="NCV121" s="12"/>
      <c r="NCW121" s="12"/>
      <c r="NCX121" s="12"/>
      <c r="NCY121" s="12"/>
      <c r="NCZ121" s="12"/>
      <c r="NDA121" s="12"/>
      <c r="NDB121" s="12"/>
      <c r="NDC121" s="12"/>
      <c r="NDD121" s="12"/>
      <c r="NDE121" s="12"/>
      <c r="NDF121" s="12"/>
      <c r="NDG121" s="12"/>
      <c r="NDH121" s="12"/>
      <c r="NDI121" s="12"/>
      <c r="NDJ121" s="12"/>
      <c r="NDK121" s="12"/>
      <c r="NDL121" s="12"/>
      <c r="NDM121" s="12"/>
      <c r="NDN121" s="12"/>
      <c r="NDO121" s="12"/>
      <c r="NDP121" s="12"/>
      <c r="NDQ121" s="12"/>
      <c r="NDR121" s="12"/>
      <c r="NDS121" s="12"/>
      <c r="NDT121" s="12"/>
      <c r="NDU121" s="12"/>
      <c r="NDV121" s="12"/>
      <c r="NDW121" s="12"/>
      <c r="NDX121" s="12"/>
      <c r="NDY121" s="12"/>
      <c r="NDZ121" s="12"/>
      <c r="NEA121" s="12"/>
      <c r="NEB121" s="12"/>
      <c r="NEC121" s="12"/>
      <c r="NED121" s="12"/>
      <c r="NEE121" s="12"/>
      <c r="NEF121" s="12"/>
      <c r="NEG121" s="12"/>
      <c r="NEH121" s="12"/>
      <c r="NEI121" s="12"/>
      <c r="NEJ121" s="12"/>
      <c r="NEK121" s="12"/>
      <c r="NEL121" s="12"/>
      <c r="NEM121" s="12"/>
      <c r="NEN121" s="12"/>
      <c r="NEO121" s="12"/>
      <c r="NEP121" s="12"/>
      <c r="NEQ121" s="12"/>
      <c r="NER121" s="12"/>
      <c r="NES121" s="12"/>
      <c r="NET121" s="12"/>
      <c r="NEU121" s="12"/>
      <c r="NEV121" s="12"/>
      <c r="NEW121" s="12"/>
      <c r="NEX121" s="12"/>
      <c r="NEY121" s="12"/>
      <c r="NEZ121" s="12"/>
      <c r="NFA121" s="12"/>
      <c r="NFB121" s="12"/>
      <c r="NFC121" s="12"/>
      <c r="NFD121" s="12"/>
      <c r="NFE121" s="12"/>
      <c r="NFF121" s="12"/>
      <c r="NFG121" s="12"/>
      <c r="NFH121" s="12"/>
      <c r="NFI121" s="12"/>
      <c r="NFJ121" s="12"/>
      <c r="NFK121" s="12"/>
      <c r="NFL121" s="12"/>
      <c r="NFM121" s="12"/>
      <c r="NFN121" s="12"/>
      <c r="NFO121" s="12"/>
      <c r="NFP121" s="12"/>
      <c r="NFQ121" s="12"/>
      <c r="NFR121" s="12"/>
      <c r="NFS121" s="12"/>
      <c r="NFT121" s="12"/>
      <c r="NFU121" s="12"/>
      <c r="NFV121" s="12"/>
      <c r="NFW121" s="12"/>
      <c r="NFX121" s="12"/>
      <c r="NFY121" s="12"/>
      <c r="NFZ121" s="12"/>
      <c r="NGA121" s="12"/>
      <c r="NGB121" s="12"/>
      <c r="NGC121" s="12"/>
      <c r="NGD121" s="12"/>
      <c r="NGE121" s="12"/>
      <c r="NGF121" s="12"/>
      <c r="NGG121" s="12"/>
      <c r="NGH121" s="12"/>
      <c r="NGI121" s="12"/>
      <c r="NGJ121" s="12"/>
      <c r="NGK121" s="12"/>
      <c r="NGL121" s="12"/>
      <c r="NGM121" s="12"/>
      <c r="NGN121" s="12"/>
      <c r="NGO121" s="12"/>
      <c r="NGP121" s="12"/>
      <c r="NGQ121" s="12"/>
      <c r="NGR121" s="12"/>
      <c r="NGS121" s="12"/>
      <c r="NGT121" s="12"/>
      <c r="NGU121" s="12"/>
      <c r="NGV121" s="12"/>
      <c r="NGW121" s="12"/>
      <c r="NGX121" s="12"/>
      <c r="NGY121" s="12"/>
      <c r="NGZ121" s="12"/>
      <c r="NHA121" s="12"/>
      <c r="NHB121" s="12"/>
      <c r="NHC121" s="12"/>
      <c r="NHD121" s="12"/>
      <c r="NHE121" s="12"/>
      <c r="NHF121" s="12"/>
      <c r="NHG121" s="12"/>
      <c r="NHH121" s="12"/>
      <c r="NHI121" s="12"/>
      <c r="NHJ121" s="12"/>
      <c r="NHK121" s="12"/>
      <c r="NHL121" s="12"/>
      <c r="NHM121" s="12"/>
      <c r="NHN121" s="12"/>
      <c r="NHO121" s="12"/>
      <c r="NHP121" s="12"/>
      <c r="NHQ121" s="12"/>
      <c r="NHR121" s="12"/>
      <c r="NHS121" s="12"/>
      <c r="NHT121" s="12"/>
      <c r="NHU121" s="12"/>
      <c r="NHV121" s="12"/>
      <c r="NHW121" s="12"/>
      <c r="NHX121" s="12"/>
      <c r="NHY121" s="12"/>
      <c r="NHZ121" s="12"/>
      <c r="NIA121" s="12"/>
      <c r="NIB121" s="12"/>
      <c r="NIC121" s="12"/>
      <c r="NID121" s="12"/>
      <c r="NIE121" s="12"/>
      <c r="NIF121" s="12"/>
      <c r="NIG121" s="12"/>
      <c r="NIH121" s="12"/>
      <c r="NII121" s="12"/>
      <c r="NIJ121" s="12"/>
      <c r="NIK121" s="12"/>
      <c r="NIL121" s="12"/>
      <c r="NIM121" s="12"/>
      <c r="NIN121" s="12"/>
      <c r="NIO121" s="12"/>
      <c r="NIP121" s="12"/>
      <c r="NIQ121" s="12"/>
      <c r="NIR121" s="12"/>
      <c r="NIS121" s="12"/>
      <c r="NIT121" s="12"/>
      <c r="NIU121" s="12"/>
      <c r="NIV121" s="12"/>
      <c r="NIW121" s="12"/>
      <c r="NIX121" s="12"/>
      <c r="NIY121" s="12"/>
      <c r="NIZ121" s="12"/>
      <c r="NJA121" s="12"/>
      <c r="NJB121" s="12"/>
      <c r="NJC121" s="12"/>
      <c r="NJD121" s="12"/>
      <c r="NJE121" s="12"/>
      <c r="NJF121" s="12"/>
      <c r="NJG121" s="12"/>
      <c r="NJH121" s="12"/>
      <c r="NJI121" s="12"/>
      <c r="NJJ121" s="12"/>
      <c r="NJK121" s="12"/>
      <c r="NJL121" s="12"/>
      <c r="NJM121" s="12"/>
      <c r="NJN121" s="12"/>
      <c r="NJO121" s="12"/>
      <c r="NJP121" s="12"/>
      <c r="NJQ121" s="12"/>
      <c r="NJR121" s="12"/>
      <c r="NJS121" s="12"/>
      <c r="NJT121" s="12"/>
      <c r="NJU121" s="12"/>
      <c r="NJV121" s="12"/>
      <c r="NJW121" s="12"/>
      <c r="NJX121" s="12"/>
      <c r="NJY121" s="12"/>
      <c r="NJZ121" s="12"/>
      <c r="NKA121" s="12"/>
      <c r="NKB121" s="12"/>
      <c r="NKC121" s="12"/>
      <c r="NKD121" s="12"/>
      <c r="NKE121" s="12"/>
      <c r="NKF121" s="12"/>
      <c r="NKG121" s="12"/>
      <c r="NKH121" s="12"/>
      <c r="NKI121" s="12"/>
      <c r="NKJ121" s="12"/>
      <c r="NKK121" s="12"/>
      <c r="NKL121" s="12"/>
      <c r="NKM121" s="12"/>
      <c r="NKN121" s="12"/>
      <c r="NKO121" s="12"/>
      <c r="NKP121" s="12"/>
      <c r="NKQ121" s="12"/>
      <c r="NKR121" s="12"/>
      <c r="NKS121" s="12"/>
      <c r="NKT121" s="12"/>
      <c r="NKU121" s="12"/>
      <c r="NKV121" s="12"/>
      <c r="NKW121" s="12"/>
      <c r="NKX121" s="12"/>
      <c r="NKY121" s="12"/>
      <c r="NKZ121" s="12"/>
      <c r="NLA121" s="12"/>
      <c r="NLB121" s="12"/>
      <c r="NLC121" s="12"/>
      <c r="NLD121" s="12"/>
      <c r="NLE121" s="12"/>
      <c r="NLF121" s="12"/>
      <c r="NLG121" s="12"/>
      <c r="NLH121" s="12"/>
      <c r="NLI121" s="12"/>
      <c r="NLJ121" s="12"/>
      <c r="NLK121" s="12"/>
      <c r="NLL121" s="12"/>
      <c r="NLM121" s="12"/>
      <c r="NLN121" s="12"/>
      <c r="NLO121" s="12"/>
      <c r="NLP121" s="12"/>
      <c r="NLQ121" s="12"/>
      <c r="NLR121" s="12"/>
      <c r="NLS121" s="12"/>
      <c r="NLT121" s="12"/>
      <c r="NLU121" s="12"/>
      <c r="NLV121" s="12"/>
      <c r="NLW121" s="12"/>
      <c r="NLX121" s="12"/>
      <c r="NLY121" s="12"/>
      <c r="NLZ121" s="12"/>
      <c r="NMA121" s="12"/>
      <c r="NMB121" s="12"/>
      <c r="NMC121" s="12"/>
      <c r="NMD121" s="12"/>
      <c r="NME121" s="12"/>
      <c r="NMF121" s="12"/>
      <c r="NMG121" s="12"/>
      <c r="NMH121" s="12"/>
      <c r="NMI121" s="12"/>
      <c r="NMJ121" s="12"/>
      <c r="NMK121" s="12"/>
      <c r="NML121" s="12"/>
      <c r="NMM121" s="12"/>
      <c r="NMN121" s="12"/>
      <c r="NMO121" s="12"/>
      <c r="NMP121" s="12"/>
      <c r="NMQ121" s="12"/>
      <c r="NMR121" s="12"/>
      <c r="NMS121" s="12"/>
      <c r="NMT121" s="12"/>
      <c r="NMU121" s="12"/>
      <c r="NMV121" s="12"/>
      <c r="NMW121" s="12"/>
      <c r="NMX121" s="12"/>
      <c r="NMY121" s="12"/>
      <c r="NMZ121" s="12"/>
      <c r="NNA121" s="12"/>
      <c r="NNB121" s="12"/>
      <c r="NNC121" s="12"/>
      <c r="NND121" s="12"/>
      <c r="NNE121" s="12"/>
      <c r="NNF121" s="12"/>
      <c r="NNG121" s="12"/>
      <c r="NNH121" s="12"/>
      <c r="NNI121" s="12"/>
      <c r="NNJ121" s="12"/>
      <c r="NNK121" s="12"/>
      <c r="NNL121" s="12"/>
      <c r="NNM121" s="12"/>
      <c r="NNN121" s="12"/>
      <c r="NNO121" s="12"/>
      <c r="NNP121" s="12"/>
      <c r="NNQ121" s="12"/>
      <c r="NNR121" s="12"/>
      <c r="NNS121" s="12"/>
      <c r="NNT121" s="12"/>
      <c r="NNU121" s="12"/>
      <c r="NNV121" s="12"/>
      <c r="NNW121" s="12"/>
      <c r="NNX121" s="12"/>
      <c r="NNY121" s="12"/>
      <c r="NNZ121" s="12"/>
      <c r="NOA121" s="12"/>
      <c r="NOB121" s="12"/>
      <c r="NOC121" s="12"/>
      <c r="NOD121" s="12"/>
      <c r="NOE121" s="12"/>
      <c r="NOF121" s="12"/>
      <c r="NOG121" s="12"/>
      <c r="NOH121" s="12"/>
      <c r="NOI121" s="12"/>
      <c r="NOJ121" s="12"/>
      <c r="NOK121" s="12"/>
      <c r="NOL121" s="12"/>
      <c r="NOM121" s="12"/>
      <c r="NON121" s="12"/>
      <c r="NOO121" s="12"/>
      <c r="NOP121" s="12"/>
      <c r="NOQ121" s="12"/>
      <c r="NOR121" s="12"/>
      <c r="NOS121" s="12"/>
      <c r="NOT121" s="12"/>
      <c r="NOU121" s="12"/>
      <c r="NOV121" s="12"/>
      <c r="NOW121" s="12"/>
      <c r="NOX121" s="12"/>
      <c r="NOY121" s="12"/>
      <c r="NOZ121" s="12"/>
      <c r="NPA121" s="12"/>
      <c r="NPB121" s="12"/>
      <c r="NPC121" s="12"/>
      <c r="NPD121" s="12"/>
      <c r="NPE121" s="12"/>
      <c r="NPF121" s="12"/>
      <c r="NPG121" s="12"/>
      <c r="NPH121" s="12"/>
      <c r="NPI121" s="12"/>
      <c r="NPJ121" s="12"/>
      <c r="NPK121" s="12"/>
      <c r="NPL121" s="12"/>
      <c r="NPM121" s="12"/>
      <c r="NPN121" s="12"/>
      <c r="NPO121" s="12"/>
      <c r="NPP121" s="12"/>
      <c r="NPQ121" s="12"/>
      <c r="NPR121" s="12"/>
      <c r="NPS121" s="12"/>
      <c r="NPT121" s="12"/>
      <c r="NPU121" s="12"/>
      <c r="NPV121" s="12"/>
      <c r="NPW121" s="12"/>
      <c r="NPX121" s="12"/>
      <c r="NPY121" s="12"/>
      <c r="NPZ121" s="12"/>
      <c r="NQA121" s="12"/>
      <c r="NQB121" s="12"/>
      <c r="NQC121" s="12"/>
      <c r="NQD121" s="12"/>
      <c r="NQE121" s="12"/>
      <c r="NQF121" s="12"/>
      <c r="NQG121" s="12"/>
      <c r="NQH121" s="12"/>
      <c r="NQI121" s="12"/>
      <c r="NQJ121" s="12"/>
      <c r="NQK121" s="12"/>
      <c r="NQL121" s="12"/>
      <c r="NQM121" s="12"/>
      <c r="NQN121" s="12"/>
      <c r="NQO121" s="12"/>
      <c r="NQP121" s="12"/>
      <c r="NQQ121" s="12"/>
      <c r="NQR121" s="12"/>
      <c r="NQS121" s="12"/>
      <c r="NQT121" s="12"/>
      <c r="NQU121" s="12"/>
      <c r="NQV121" s="12"/>
      <c r="NQW121" s="12"/>
      <c r="NQX121" s="12"/>
      <c r="NQY121" s="12"/>
      <c r="NQZ121" s="12"/>
      <c r="NRA121" s="12"/>
      <c r="NRB121" s="12"/>
      <c r="NRC121" s="12"/>
      <c r="NRD121" s="12"/>
      <c r="NRE121" s="12"/>
      <c r="NRF121" s="12"/>
      <c r="NRG121" s="12"/>
      <c r="NRH121" s="12"/>
      <c r="NRI121" s="12"/>
      <c r="NRJ121" s="12"/>
      <c r="NRK121" s="12"/>
      <c r="NRL121" s="12"/>
      <c r="NRM121" s="12"/>
      <c r="NRN121" s="12"/>
      <c r="NRO121" s="12"/>
      <c r="NRP121" s="12"/>
      <c r="NRQ121" s="12"/>
      <c r="NRR121" s="12"/>
      <c r="NRS121" s="12"/>
      <c r="NRT121" s="12"/>
      <c r="NRU121" s="12"/>
      <c r="NRV121" s="12"/>
      <c r="NRW121" s="12"/>
      <c r="NRX121" s="12"/>
      <c r="NRY121" s="12"/>
      <c r="NRZ121" s="12"/>
      <c r="NSA121" s="12"/>
      <c r="NSB121" s="12"/>
      <c r="NSC121" s="12"/>
      <c r="NSD121" s="12"/>
      <c r="NSE121" s="12"/>
      <c r="NSF121" s="12"/>
      <c r="NSG121" s="12"/>
      <c r="NSH121" s="12"/>
      <c r="NSI121" s="12"/>
      <c r="NSJ121" s="12"/>
      <c r="NSK121" s="12"/>
      <c r="NSL121" s="12"/>
      <c r="NSM121" s="12"/>
      <c r="NSN121" s="12"/>
      <c r="NSO121" s="12"/>
      <c r="NSP121" s="12"/>
      <c r="NSQ121" s="12"/>
      <c r="NSR121" s="12"/>
      <c r="NSS121" s="12"/>
      <c r="NST121" s="12"/>
      <c r="NSU121" s="12"/>
      <c r="NSV121" s="12"/>
      <c r="NSW121" s="12"/>
      <c r="NSX121" s="12"/>
      <c r="NSY121" s="12"/>
      <c r="NSZ121" s="12"/>
      <c r="NTA121" s="12"/>
      <c r="NTB121" s="12"/>
      <c r="NTC121" s="12"/>
      <c r="NTD121" s="12"/>
      <c r="NTE121" s="12"/>
      <c r="NTF121" s="12"/>
      <c r="NTG121" s="12"/>
      <c r="NTH121" s="12"/>
      <c r="NTI121" s="12"/>
      <c r="NTJ121" s="12"/>
      <c r="NTK121" s="12"/>
      <c r="NTL121" s="12"/>
      <c r="NTM121" s="12"/>
      <c r="NTN121" s="12"/>
      <c r="NTO121" s="12"/>
      <c r="NTP121" s="12"/>
      <c r="NTQ121" s="12"/>
      <c r="NTR121" s="12"/>
      <c r="NTS121" s="12"/>
      <c r="NTT121" s="12"/>
      <c r="NTU121" s="12"/>
      <c r="NTV121" s="12"/>
      <c r="NTW121" s="12"/>
      <c r="NTX121" s="12"/>
      <c r="NTY121" s="12"/>
      <c r="NTZ121" s="12"/>
      <c r="NUA121" s="12"/>
      <c r="NUB121" s="12"/>
      <c r="NUC121" s="12"/>
      <c r="NUD121" s="12"/>
      <c r="NUE121" s="12"/>
      <c r="NUF121" s="12"/>
      <c r="NUG121" s="12"/>
      <c r="NUH121" s="12"/>
      <c r="NUI121" s="12"/>
      <c r="NUJ121" s="12"/>
      <c r="NUK121" s="12"/>
      <c r="NUL121" s="12"/>
      <c r="NUM121" s="12"/>
      <c r="NUN121" s="12"/>
      <c r="NUO121" s="12"/>
      <c r="NUP121" s="12"/>
      <c r="NUQ121" s="12"/>
      <c r="NUR121" s="12"/>
      <c r="NUS121" s="12"/>
      <c r="NUT121" s="12"/>
      <c r="NUU121" s="12"/>
      <c r="NUV121" s="12"/>
      <c r="NUW121" s="12"/>
      <c r="NUX121" s="12"/>
      <c r="NUY121" s="12"/>
      <c r="NUZ121" s="12"/>
      <c r="NVA121" s="12"/>
      <c r="NVB121" s="12"/>
      <c r="NVC121" s="12"/>
      <c r="NVD121" s="12"/>
      <c r="NVE121" s="12"/>
      <c r="NVF121" s="12"/>
      <c r="NVG121" s="12"/>
      <c r="NVH121" s="12"/>
      <c r="NVI121" s="12"/>
      <c r="NVJ121" s="12"/>
      <c r="NVK121" s="12"/>
      <c r="NVL121" s="12"/>
      <c r="NVM121" s="12"/>
      <c r="NVN121" s="12"/>
      <c r="NVO121" s="12"/>
      <c r="NVP121" s="12"/>
      <c r="NVQ121" s="12"/>
      <c r="NVR121" s="12"/>
      <c r="NVS121" s="12"/>
      <c r="NVT121" s="12"/>
      <c r="NVU121" s="12"/>
      <c r="NVV121" s="12"/>
      <c r="NVW121" s="12"/>
      <c r="NVX121" s="12"/>
      <c r="NVY121" s="12"/>
      <c r="NVZ121" s="12"/>
      <c r="NWA121" s="12"/>
      <c r="NWB121" s="12"/>
      <c r="NWC121" s="12"/>
      <c r="NWD121" s="12"/>
      <c r="NWE121" s="12"/>
      <c r="NWF121" s="12"/>
      <c r="NWG121" s="12"/>
      <c r="NWH121" s="12"/>
      <c r="NWI121" s="12"/>
      <c r="NWJ121" s="12"/>
      <c r="NWK121" s="12"/>
      <c r="NWL121" s="12"/>
      <c r="NWM121" s="12"/>
      <c r="NWN121" s="12"/>
      <c r="NWO121" s="12"/>
      <c r="NWP121" s="12"/>
      <c r="NWQ121" s="12"/>
      <c r="NWR121" s="12"/>
      <c r="NWS121" s="12"/>
      <c r="NWT121" s="12"/>
      <c r="NWU121" s="12"/>
      <c r="NWV121" s="12"/>
      <c r="NWW121" s="12"/>
      <c r="NWX121" s="12"/>
      <c r="NWY121" s="12"/>
      <c r="NWZ121" s="12"/>
      <c r="NXA121" s="12"/>
      <c r="NXB121" s="12"/>
      <c r="NXC121" s="12"/>
      <c r="NXD121" s="12"/>
      <c r="NXE121" s="12"/>
      <c r="NXF121" s="12"/>
      <c r="NXG121" s="12"/>
      <c r="NXH121" s="12"/>
      <c r="NXI121" s="12"/>
      <c r="NXJ121" s="12"/>
      <c r="NXK121" s="12"/>
      <c r="NXL121" s="12"/>
      <c r="NXM121" s="12"/>
      <c r="NXN121" s="12"/>
      <c r="NXO121" s="12"/>
      <c r="NXP121" s="12"/>
      <c r="NXQ121" s="12"/>
      <c r="NXR121" s="12"/>
      <c r="NXS121" s="12"/>
      <c r="NXT121" s="12"/>
      <c r="NXU121" s="12"/>
      <c r="NXV121" s="12"/>
      <c r="NXW121" s="12"/>
      <c r="NXX121" s="12"/>
      <c r="NXY121" s="12"/>
      <c r="NXZ121" s="12"/>
      <c r="NYA121" s="12"/>
      <c r="NYB121" s="12"/>
      <c r="NYC121" s="12"/>
      <c r="NYD121" s="12"/>
      <c r="NYE121" s="12"/>
      <c r="NYF121" s="12"/>
      <c r="NYG121" s="12"/>
      <c r="NYH121" s="12"/>
      <c r="NYI121" s="12"/>
      <c r="NYJ121" s="12"/>
      <c r="NYK121" s="12"/>
      <c r="NYL121" s="12"/>
      <c r="NYM121" s="12"/>
      <c r="NYN121" s="12"/>
      <c r="NYO121" s="12"/>
      <c r="NYP121" s="12"/>
      <c r="NYQ121" s="12"/>
      <c r="NYR121" s="12"/>
      <c r="NYS121" s="12"/>
      <c r="NYT121" s="12"/>
      <c r="NYU121" s="12"/>
      <c r="NYV121" s="12"/>
      <c r="NYW121" s="12"/>
      <c r="NYX121" s="12"/>
      <c r="NYY121" s="12"/>
      <c r="NYZ121" s="12"/>
      <c r="NZA121" s="12"/>
      <c r="NZB121" s="12"/>
      <c r="NZC121" s="12"/>
      <c r="NZD121" s="12"/>
      <c r="NZE121" s="12"/>
      <c r="NZF121" s="12"/>
      <c r="NZG121" s="12"/>
      <c r="NZH121" s="12"/>
      <c r="NZI121" s="12"/>
      <c r="NZJ121" s="12"/>
      <c r="NZK121" s="12"/>
      <c r="NZL121" s="12"/>
      <c r="NZM121" s="12"/>
      <c r="NZN121" s="12"/>
      <c r="NZO121" s="12"/>
      <c r="NZP121" s="12"/>
      <c r="NZQ121" s="12"/>
      <c r="NZR121" s="12"/>
      <c r="NZS121" s="12"/>
      <c r="NZT121" s="12"/>
      <c r="NZU121" s="12"/>
      <c r="NZV121" s="12"/>
      <c r="NZW121" s="12"/>
      <c r="NZX121" s="12"/>
      <c r="NZY121" s="12"/>
      <c r="NZZ121" s="12"/>
      <c r="OAA121" s="12"/>
      <c r="OAB121" s="12"/>
      <c r="OAC121" s="12"/>
      <c r="OAD121" s="12"/>
      <c r="OAE121" s="12"/>
      <c r="OAF121" s="12"/>
      <c r="OAG121" s="12"/>
      <c r="OAH121" s="12"/>
      <c r="OAI121" s="12"/>
      <c r="OAJ121" s="12"/>
      <c r="OAK121" s="12"/>
      <c r="OAL121" s="12"/>
      <c r="OAM121" s="12"/>
      <c r="OAN121" s="12"/>
      <c r="OAO121" s="12"/>
      <c r="OAP121" s="12"/>
      <c r="OAQ121" s="12"/>
      <c r="OAR121" s="12"/>
      <c r="OAS121" s="12"/>
      <c r="OAT121" s="12"/>
      <c r="OAU121" s="12"/>
      <c r="OAV121" s="12"/>
      <c r="OAW121" s="12"/>
      <c r="OAX121" s="12"/>
      <c r="OAY121" s="12"/>
      <c r="OAZ121" s="12"/>
      <c r="OBA121" s="12"/>
      <c r="OBB121" s="12"/>
      <c r="OBC121" s="12"/>
      <c r="OBD121" s="12"/>
      <c r="OBE121" s="12"/>
      <c r="OBF121" s="12"/>
      <c r="OBG121" s="12"/>
      <c r="OBH121" s="12"/>
      <c r="OBI121" s="12"/>
      <c r="OBJ121" s="12"/>
      <c r="OBK121" s="12"/>
      <c r="OBL121" s="12"/>
      <c r="OBM121" s="12"/>
      <c r="OBN121" s="12"/>
      <c r="OBO121" s="12"/>
      <c r="OBP121" s="12"/>
      <c r="OBQ121" s="12"/>
      <c r="OBR121" s="12"/>
      <c r="OBS121" s="12"/>
      <c r="OBT121" s="12"/>
      <c r="OBU121" s="12"/>
      <c r="OBV121" s="12"/>
      <c r="OBW121" s="12"/>
      <c r="OBX121" s="12"/>
      <c r="OBY121" s="12"/>
      <c r="OBZ121" s="12"/>
      <c r="OCA121" s="12"/>
      <c r="OCB121" s="12"/>
      <c r="OCC121" s="12"/>
      <c r="OCD121" s="12"/>
      <c r="OCE121" s="12"/>
      <c r="OCF121" s="12"/>
      <c r="OCG121" s="12"/>
      <c r="OCH121" s="12"/>
      <c r="OCI121" s="12"/>
      <c r="OCJ121" s="12"/>
      <c r="OCK121" s="12"/>
      <c r="OCL121" s="12"/>
      <c r="OCM121" s="12"/>
      <c r="OCN121" s="12"/>
      <c r="OCO121" s="12"/>
      <c r="OCP121" s="12"/>
      <c r="OCQ121" s="12"/>
      <c r="OCR121" s="12"/>
      <c r="OCS121" s="12"/>
      <c r="OCT121" s="12"/>
      <c r="OCU121" s="12"/>
      <c r="OCV121" s="12"/>
      <c r="OCW121" s="12"/>
      <c r="OCX121" s="12"/>
      <c r="OCY121" s="12"/>
      <c r="OCZ121" s="12"/>
      <c r="ODA121" s="12"/>
      <c r="ODB121" s="12"/>
      <c r="ODC121" s="12"/>
      <c r="ODD121" s="12"/>
      <c r="ODE121" s="12"/>
      <c r="ODF121" s="12"/>
      <c r="ODG121" s="12"/>
      <c r="ODH121" s="12"/>
      <c r="ODI121" s="12"/>
      <c r="ODJ121" s="12"/>
      <c r="ODK121" s="12"/>
      <c r="ODL121" s="12"/>
      <c r="ODM121" s="12"/>
      <c r="ODN121" s="12"/>
      <c r="ODO121" s="12"/>
      <c r="ODP121" s="12"/>
      <c r="ODQ121" s="12"/>
      <c r="ODR121" s="12"/>
      <c r="ODS121" s="12"/>
      <c r="ODT121" s="12"/>
      <c r="ODU121" s="12"/>
      <c r="ODV121" s="12"/>
      <c r="ODW121" s="12"/>
      <c r="ODX121" s="12"/>
      <c r="ODY121" s="12"/>
      <c r="ODZ121" s="12"/>
      <c r="OEA121" s="12"/>
      <c r="OEB121" s="12"/>
      <c r="OEC121" s="12"/>
      <c r="OED121" s="12"/>
      <c r="OEE121" s="12"/>
      <c r="OEF121" s="12"/>
      <c r="OEG121" s="12"/>
      <c r="OEH121" s="12"/>
      <c r="OEI121" s="12"/>
      <c r="OEJ121" s="12"/>
      <c r="OEK121" s="12"/>
      <c r="OEL121" s="12"/>
      <c r="OEM121" s="12"/>
      <c r="OEN121" s="12"/>
      <c r="OEO121" s="12"/>
      <c r="OEP121" s="12"/>
      <c r="OEQ121" s="12"/>
      <c r="OER121" s="12"/>
      <c r="OES121" s="12"/>
      <c r="OET121" s="12"/>
      <c r="OEU121" s="12"/>
      <c r="OEV121" s="12"/>
      <c r="OEW121" s="12"/>
      <c r="OEX121" s="12"/>
      <c r="OEY121" s="12"/>
      <c r="OEZ121" s="12"/>
      <c r="OFA121" s="12"/>
      <c r="OFB121" s="12"/>
      <c r="OFC121" s="12"/>
      <c r="OFD121" s="12"/>
      <c r="OFE121" s="12"/>
      <c r="OFF121" s="12"/>
      <c r="OFG121" s="12"/>
      <c r="OFH121" s="12"/>
      <c r="OFI121" s="12"/>
      <c r="OFJ121" s="12"/>
      <c r="OFK121" s="12"/>
      <c r="OFL121" s="12"/>
      <c r="OFM121" s="12"/>
      <c r="OFN121" s="12"/>
      <c r="OFO121" s="12"/>
      <c r="OFP121" s="12"/>
      <c r="OFQ121" s="12"/>
      <c r="OFR121" s="12"/>
      <c r="OFS121" s="12"/>
      <c r="OFT121" s="12"/>
      <c r="OFU121" s="12"/>
      <c r="OFV121" s="12"/>
      <c r="OFW121" s="12"/>
      <c r="OFX121" s="12"/>
      <c r="OFY121" s="12"/>
      <c r="OFZ121" s="12"/>
      <c r="OGA121" s="12"/>
      <c r="OGB121" s="12"/>
      <c r="OGC121" s="12"/>
      <c r="OGD121" s="12"/>
      <c r="OGE121" s="12"/>
      <c r="OGF121" s="12"/>
      <c r="OGG121" s="12"/>
      <c r="OGH121" s="12"/>
      <c r="OGI121" s="12"/>
      <c r="OGJ121" s="12"/>
      <c r="OGK121" s="12"/>
      <c r="OGL121" s="12"/>
      <c r="OGM121" s="12"/>
      <c r="OGN121" s="12"/>
      <c r="OGO121" s="12"/>
      <c r="OGP121" s="12"/>
      <c r="OGQ121" s="12"/>
      <c r="OGR121" s="12"/>
      <c r="OGS121" s="12"/>
      <c r="OGT121" s="12"/>
      <c r="OGU121" s="12"/>
      <c r="OGV121" s="12"/>
      <c r="OGW121" s="12"/>
      <c r="OGX121" s="12"/>
      <c r="OGY121" s="12"/>
      <c r="OGZ121" s="12"/>
      <c r="OHA121" s="12"/>
      <c r="OHB121" s="12"/>
      <c r="OHC121" s="12"/>
      <c r="OHD121" s="12"/>
      <c r="OHE121" s="12"/>
      <c r="OHF121" s="12"/>
      <c r="OHG121" s="12"/>
      <c r="OHH121" s="12"/>
      <c r="OHI121" s="12"/>
      <c r="OHJ121" s="12"/>
      <c r="OHK121" s="12"/>
      <c r="OHL121" s="12"/>
      <c r="OHM121" s="12"/>
      <c r="OHN121" s="12"/>
      <c r="OHO121" s="12"/>
      <c r="OHP121" s="12"/>
      <c r="OHQ121" s="12"/>
      <c r="OHR121" s="12"/>
      <c r="OHS121" s="12"/>
      <c r="OHT121" s="12"/>
      <c r="OHU121" s="12"/>
      <c r="OHV121" s="12"/>
      <c r="OHW121" s="12"/>
      <c r="OHX121" s="12"/>
      <c r="OHY121" s="12"/>
      <c r="OHZ121" s="12"/>
      <c r="OIA121" s="12"/>
      <c r="OIB121" s="12"/>
      <c r="OIC121" s="12"/>
      <c r="OID121" s="12"/>
      <c r="OIE121" s="12"/>
      <c r="OIF121" s="12"/>
      <c r="OIG121" s="12"/>
      <c r="OIH121" s="12"/>
      <c r="OII121" s="12"/>
      <c r="OIJ121" s="12"/>
      <c r="OIK121" s="12"/>
      <c r="OIL121" s="12"/>
      <c r="OIM121" s="12"/>
      <c r="OIN121" s="12"/>
      <c r="OIO121" s="12"/>
      <c r="OIP121" s="12"/>
      <c r="OIQ121" s="12"/>
      <c r="OIR121" s="12"/>
      <c r="OIS121" s="12"/>
      <c r="OIT121" s="12"/>
      <c r="OIU121" s="12"/>
      <c r="OIV121" s="12"/>
      <c r="OIW121" s="12"/>
      <c r="OIX121" s="12"/>
      <c r="OIY121" s="12"/>
      <c r="OIZ121" s="12"/>
      <c r="OJA121" s="12"/>
      <c r="OJB121" s="12"/>
      <c r="OJC121" s="12"/>
      <c r="OJD121" s="12"/>
      <c r="OJE121" s="12"/>
      <c r="OJF121" s="12"/>
      <c r="OJG121" s="12"/>
      <c r="OJH121" s="12"/>
      <c r="OJI121" s="12"/>
      <c r="OJJ121" s="12"/>
      <c r="OJK121" s="12"/>
      <c r="OJL121" s="12"/>
      <c r="OJM121" s="12"/>
      <c r="OJN121" s="12"/>
      <c r="OJO121" s="12"/>
      <c r="OJP121" s="12"/>
      <c r="OJQ121" s="12"/>
      <c r="OJR121" s="12"/>
      <c r="OJS121" s="12"/>
      <c r="OJT121" s="12"/>
      <c r="OJU121" s="12"/>
      <c r="OJV121" s="12"/>
      <c r="OJW121" s="12"/>
      <c r="OJX121" s="12"/>
      <c r="OJY121" s="12"/>
      <c r="OJZ121" s="12"/>
      <c r="OKA121" s="12"/>
      <c r="OKB121" s="12"/>
      <c r="OKC121" s="12"/>
      <c r="OKD121" s="12"/>
      <c r="OKE121" s="12"/>
      <c r="OKF121" s="12"/>
      <c r="OKG121" s="12"/>
      <c r="OKH121" s="12"/>
      <c r="OKI121" s="12"/>
      <c r="OKJ121" s="12"/>
      <c r="OKK121" s="12"/>
      <c r="OKL121" s="12"/>
      <c r="OKM121" s="12"/>
      <c r="OKN121" s="12"/>
      <c r="OKO121" s="12"/>
      <c r="OKP121" s="12"/>
      <c r="OKQ121" s="12"/>
      <c r="OKR121" s="12"/>
      <c r="OKS121" s="12"/>
      <c r="OKT121" s="12"/>
      <c r="OKU121" s="12"/>
      <c r="OKV121" s="12"/>
      <c r="OKW121" s="12"/>
      <c r="OKX121" s="12"/>
      <c r="OKY121" s="12"/>
      <c r="OKZ121" s="12"/>
      <c r="OLA121" s="12"/>
      <c r="OLB121" s="12"/>
      <c r="OLC121" s="12"/>
      <c r="OLD121" s="12"/>
      <c r="OLE121" s="12"/>
      <c r="OLF121" s="12"/>
      <c r="OLG121" s="12"/>
      <c r="OLH121" s="12"/>
      <c r="OLI121" s="12"/>
      <c r="OLJ121" s="12"/>
      <c r="OLK121" s="12"/>
      <c r="OLL121" s="12"/>
      <c r="OLM121" s="12"/>
      <c r="OLN121" s="12"/>
      <c r="OLO121" s="12"/>
      <c r="OLP121" s="12"/>
      <c r="OLQ121" s="12"/>
      <c r="OLR121" s="12"/>
      <c r="OLS121" s="12"/>
      <c r="OLT121" s="12"/>
      <c r="OLU121" s="12"/>
      <c r="OLV121" s="12"/>
      <c r="OLW121" s="12"/>
      <c r="OLX121" s="12"/>
      <c r="OLY121" s="12"/>
      <c r="OLZ121" s="12"/>
      <c r="OMA121" s="12"/>
      <c r="OMB121" s="12"/>
      <c r="OMC121" s="12"/>
      <c r="OMD121" s="12"/>
      <c r="OME121" s="12"/>
      <c r="OMF121" s="12"/>
      <c r="OMG121" s="12"/>
      <c r="OMH121" s="12"/>
      <c r="OMI121" s="12"/>
      <c r="OMJ121" s="12"/>
      <c r="OMK121" s="12"/>
      <c r="OML121" s="12"/>
      <c r="OMM121" s="12"/>
      <c r="OMN121" s="12"/>
      <c r="OMO121" s="12"/>
      <c r="OMP121" s="12"/>
      <c r="OMQ121" s="12"/>
      <c r="OMR121" s="12"/>
      <c r="OMS121" s="12"/>
      <c r="OMT121" s="12"/>
      <c r="OMU121" s="12"/>
      <c r="OMV121" s="12"/>
      <c r="OMW121" s="12"/>
      <c r="OMX121" s="12"/>
      <c r="OMY121" s="12"/>
      <c r="OMZ121" s="12"/>
      <c r="ONA121" s="12"/>
      <c r="ONB121" s="12"/>
      <c r="ONC121" s="12"/>
      <c r="OND121" s="12"/>
      <c r="ONE121" s="12"/>
      <c r="ONF121" s="12"/>
      <c r="ONG121" s="12"/>
      <c r="ONH121" s="12"/>
      <c r="ONI121" s="12"/>
      <c r="ONJ121" s="12"/>
      <c r="ONK121" s="12"/>
      <c r="ONL121" s="12"/>
      <c r="ONM121" s="12"/>
      <c r="ONN121" s="12"/>
      <c r="ONO121" s="12"/>
      <c r="ONP121" s="12"/>
      <c r="ONQ121" s="12"/>
      <c r="ONR121" s="12"/>
      <c r="ONS121" s="12"/>
      <c r="ONT121" s="12"/>
      <c r="ONU121" s="12"/>
      <c r="ONV121" s="12"/>
      <c r="ONW121" s="12"/>
      <c r="ONX121" s="12"/>
      <c r="ONY121" s="12"/>
      <c r="ONZ121" s="12"/>
      <c r="OOA121" s="12"/>
      <c r="OOB121" s="12"/>
      <c r="OOC121" s="12"/>
      <c r="OOD121" s="12"/>
      <c r="OOE121" s="12"/>
      <c r="OOF121" s="12"/>
      <c r="OOG121" s="12"/>
      <c r="OOH121" s="12"/>
      <c r="OOI121" s="12"/>
      <c r="OOJ121" s="12"/>
      <c r="OOK121" s="12"/>
      <c r="OOL121" s="12"/>
      <c r="OOM121" s="12"/>
      <c r="OON121" s="12"/>
      <c r="OOO121" s="12"/>
      <c r="OOP121" s="12"/>
      <c r="OOQ121" s="12"/>
      <c r="OOR121" s="12"/>
      <c r="OOS121" s="12"/>
      <c r="OOT121" s="12"/>
      <c r="OOU121" s="12"/>
      <c r="OOV121" s="12"/>
      <c r="OOW121" s="12"/>
      <c r="OOX121" s="12"/>
      <c r="OOY121" s="12"/>
      <c r="OOZ121" s="12"/>
      <c r="OPA121" s="12"/>
      <c r="OPB121" s="12"/>
      <c r="OPC121" s="12"/>
      <c r="OPD121" s="12"/>
      <c r="OPE121" s="12"/>
      <c r="OPF121" s="12"/>
      <c r="OPG121" s="12"/>
      <c r="OPH121" s="12"/>
      <c r="OPI121" s="12"/>
      <c r="OPJ121" s="12"/>
      <c r="OPK121" s="12"/>
      <c r="OPL121" s="12"/>
      <c r="OPM121" s="12"/>
      <c r="OPN121" s="12"/>
      <c r="OPO121" s="12"/>
      <c r="OPP121" s="12"/>
      <c r="OPQ121" s="12"/>
      <c r="OPR121" s="12"/>
      <c r="OPS121" s="12"/>
      <c r="OPT121" s="12"/>
      <c r="OPU121" s="12"/>
      <c r="OPV121" s="12"/>
      <c r="OPW121" s="12"/>
      <c r="OPX121" s="12"/>
      <c r="OPY121" s="12"/>
      <c r="OPZ121" s="12"/>
      <c r="OQA121" s="12"/>
      <c r="OQB121" s="12"/>
      <c r="OQC121" s="12"/>
      <c r="OQD121" s="12"/>
      <c r="OQE121" s="12"/>
      <c r="OQF121" s="12"/>
      <c r="OQG121" s="12"/>
      <c r="OQH121" s="12"/>
      <c r="OQI121" s="12"/>
      <c r="OQJ121" s="12"/>
      <c r="OQK121" s="12"/>
      <c r="OQL121" s="12"/>
      <c r="OQM121" s="12"/>
      <c r="OQN121" s="12"/>
      <c r="OQO121" s="12"/>
      <c r="OQP121" s="12"/>
      <c r="OQQ121" s="12"/>
      <c r="OQR121" s="12"/>
      <c r="OQS121" s="12"/>
      <c r="OQT121" s="12"/>
      <c r="OQU121" s="12"/>
      <c r="OQV121" s="12"/>
      <c r="OQW121" s="12"/>
      <c r="OQX121" s="12"/>
      <c r="OQY121" s="12"/>
      <c r="OQZ121" s="12"/>
      <c r="ORA121" s="12"/>
      <c r="ORB121" s="12"/>
      <c r="ORC121" s="12"/>
      <c r="ORD121" s="12"/>
      <c r="ORE121" s="12"/>
      <c r="ORF121" s="12"/>
      <c r="ORG121" s="12"/>
      <c r="ORH121" s="12"/>
      <c r="ORI121" s="12"/>
      <c r="ORJ121" s="12"/>
      <c r="ORK121" s="12"/>
      <c r="ORL121" s="12"/>
      <c r="ORM121" s="12"/>
      <c r="ORN121" s="12"/>
      <c r="ORO121" s="12"/>
      <c r="ORP121" s="12"/>
      <c r="ORQ121" s="12"/>
      <c r="ORR121" s="12"/>
      <c r="ORS121" s="12"/>
      <c r="ORT121" s="12"/>
      <c r="ORU121" s="12"/>
      <c r="ORV121" s="12"/>
      <c r="ORW121" s="12"/>
      <c r="ORX121" s="12"/>
      <c r="ORY121" s="12"/>
      <c r="ORZ121" s="12"/>
      <c r="OSA121" s="12"/>
      <c r="OSB121" s="12"/>
      <c r="OSC121" s="12"/>
      <c r="OSD121" s="12"/>
      <c r="OSE121" s="12"/>
      <c r="OSF121" s="12"/>
      <c r="OSG121" s="12"/>
      <c r="OSH121" s="12"/>
      <c r="OSI121" s="12"/>
      <c r="OSJ121" s="12"/>
      <c r="OSK121" s="12"/>
      <c r="OSL121" s="12"/>
      <c r="OSM121" s="12"/>
      <c r="OSN121" s="12"/>
      <c r="OSO121" s="12"/>
      <c r="OSP121" s="12"/>
      <c r="OSQ121" s="12"/>
      <c r="OSR121" s="12"/>
      <c r="OSS121" s="12"/>
      <c r="OST121" s="12"/>
      <c r="OSU121" s="12"/>
      <c r="OSV121" s="12"/>
      <c r="OSW121" s="12"/>
      <c r="OSX121" s="12"/>
      <c r="OSY121" s="12"/>
      <c r="OSZ121" s="12"/>
      <c r="OTA121" s="12"/>
      <c r="OTB121" s="12"/>
      <c r="OTC121" s="12"/>
      <c r="OTD121" s="12"/>
      <c r="OTE121" s="12"/>
      <c r="OTF121" s="12"/>
      <c r="OTG121" s="12"/>
      <c r="OTH121" s="12"/>
      <c r="OTI121" s="12"/>
      <c r="OTJ121" s="12"/>
      <c r="OTK121" s="12"/>
      <c r="OTL121" s="12"/>
      <c r="OTM121" s="12"/>
      <c r="OTN121" s="12"/>
      <c r="OTO121" s="12"/>
      <c r="OTP121" s="12"/>
      <c r="OTQ121" s="12"/>
      <c r="OTR121" s="12"/>
      <c r="OTS121" s="12"/>
      <c r="OTT121" s="12"/>
      <c r="OTU121" s="12"/>
      <c r="OTV121" s="12"/>
      <c r="OTW121" s="12"/>
      <c r="OTX121" s="12"/>
      <c r="OTY121" s="12"/>
      <c r="OTZ121" s="12"/>
      <c r="OUA121" s="12"/>
      <c r="OUB121" s="12"/>
      <c r="OUC121" s="12"/>
      <c r="OUD121" s="12"/>
      <c r="OUE121" s="12"/>
      <c r="OUF121" s="12"/>
      <c r="OUG121" s="12"/>
      <c r="OUH121" s="12"/>
      <c r="OUI121" s="12"/>
      <c r="OUJ121" s="12"/>
      <c r="OUK121" s="12"/>
      <c r="OUL121" s="12"/>
      <c r="OUM121" s="12"/>
      <c r="OUN121" s="12"/>
      <c r="OUO121" s="12"/>
      <c r="OUP121" s="12"/>
      <c r="OUQ121" s="12"/>
      <c r="OUR121" s="12"/>
      <c r="OUS121" s="12"/>
      <c r="OUT121" s="12"/>
      <c r="OUU121" s="12"/>
      <c r="OUV121" s="12"/>
      <c r="OUW121" s="12"/>
      <c r="OUX121" s="12"/>
      <c r="OUY121" s="12"/>
      <c r="OUZ121" s="12"/>
      <c r="OVA121" s="12"/>
      <c r="OVB121" s="12"/>
      <c r="OVC121" s="12"/>
      <c r="OVD121" s="12"/>
      <c r="OVE121" s="12"/>
      <c r="OVF121" s="12"/>
      <c r="OVG121" s="12"/>
      <c r="OVH121" s="12"/>
      <c r="OVI121" s="12"/>
      <c r="OVJ121" s="12"/>
      <c r="OVK121" s="12"/>
      <c r="OVL121" s="12"/>
      <c r="OVM121" s="12"/>
      <c r="OVN121" s="12"/>
      <c r="OVO121" s="12"/>
      <c r="OVP121" s="12"/>
      <c r="OVQ121" s="12"/>
      <c r="OVR121" s="12"/>
      <c r="OVS121" s="12"/>
      <c r="OVT121" s="12"/>
      <c r="OVU121" s="12"/>
      <c r="OVV121" s="12"/>
      <c r="OVW121" s="12"/>
      <c r="OVX121" s="12"/>
      <c r="OVY121" s="12"/>
      <c r="OVZ121" s="12"/>
      <c r="OWA121" s="12"/>
      <c r="OWB121" s="12"/>
      <c r="OWC121" s="12"/>
      <c r="OWD121" s="12"/>
      <c r="OWE121" s="12"/>
      <c r="OWF121" s="12"/>
      <c r="OWG121" s="12"/>
      <c r="OWH121" s="12"/>
      <c r="OWI121" s="12"/>
      <c r="OWJ121" s="12"/>
      <c r="OWK121" s="12"/>
      <c r="OWL121" s="12"/>
      <c r="OWM121" s="12"/>
      <c r="OWN121" s="12"/>
      <c r="OWO121" s="12"/>
      <c r="OWP121" s="12"/>
      <c r="OWQ121" s="12"/>
      <c r="OWR121" s="12"/>
      <c r="OWS121" s="12"/>
      <c r="OWT121" s="12"/>
      <c r="OWU121" s="12"/>
      <c r="OWV121" s="12"/>
      <c r="OWW121" s="12"/>
      <c r="OWX121" s="12"/>
      <c r="OWY121" s="12"/>
      <c r="OWZ121" s="12"/>
      <c r="OXA121" s="12"/>
      <c r="OXB121" s="12"/>
      <c r="OXC121" s="12"/>
      <c r="OXD121" s="12"/>
      <c r="OXE121" s="12"/>
      <c r="OXF121" s="12"/>
      <c r="OXG121" s="12"/>
      <c r="OXH121" s="12"/>
      <c r="OXI121" s="12"/>
      <c r="OXJ121" s="12"/>
      <c r="OXK121" s="12"/>
      <c r="OXL121" s="12"/>
      <c r="OXM121" s="12"/>
      <c r="OXN121" s="12"/>
      <c r="OXO121" s="12"/>
      <c r="OXP121" s="12"/>
      <c r="OXQ121" s="12"/>
      <c r="OXR121" s="12"/>
      <c r="OXS121" s="12"/>
      <c r="OXT121" s="12"/>
      <c r="OXU121" s="12"/>
      <c r="OXV121" s="12"/>
      <c r="OXW121" s="12"/>
      <c r="OXX121" s="12"/>
      <c r="OXY121" s="12"/>
      <c r="OXZ121" s="12"/>
      <c r="OYA121" s="12"/>
      <c r="OYB121" s="12"/>
      <c r="OYC121" s="12"/>
      <c r="OYD121" s="12"/>
      <c r="OYE121" s="12"/>
      <c r="OYF121" s="12"/>
      <c r="OYG121" s="12"/>
      <c r="OYH121" s="12"/>
      <c r="OYI121" s="12"/>
      <c r="OYJ121" s="12"/>
      <c r="OYK121" s="12"/>
      <c r="OYL121" s="12"/>
      <c r="OYM121" s="12"/>
      <c r="OYN121" s="12"/>
      <c r="OYO121" s="12"/>
      <c r="OYP121" s="12"/>
      <c r="OYQ121" s="12"/>
      <c r="OYR121" s="12"/>
      <c r="OYS121" s="12"/>
      <c r="OYT121" s="12"/>
      <c r="OYU121" s="12"/>
      <c r="OYV121" s="12"/>
      <c r="OYW121" s="12"/>
      <c r="OYX121" s="12"/>
      <c r="OYY121" s="12"/>
      <c r="OYZ121" s="12"/>
      <c r="OZA121" s="12"/>
      <c r="OZB121" s="12"/>
      <c r="OZC121" s="12"/>
      <c r="OZD121" s="12"/>
      <c r="OZE121" s="12"/>
      <c r="OZF121" s="12"/>
      <c r="OZG121" s="12"/>
      <c r="OZH121" s="12"/>
      <c r="OZI121" s="12"/>
      <c r="OZJ121" s="12"/>
      <c r="OZK121" s="12"/>
      <c r="OZL121" s="12"/>
      <c r="OZM121" s="12"/>
      <c r="OZN121" s="12"/>
      <c r="OZO121" s="12"/>
      <c r="OZP121" s="12"/>
      <c r="OZQ121" s="12"/>
      <c r="OZR121" s="12"/>
      <c r="OZS121" s="12"/>
      <c r="OZT121" s="12"/>
      <c r="OZU121" s="12"/>
      <c r="OZV121" s="12"/>
      <c r="OZW121" s="12"/>
      <c r="OZX121" s="12"/>
      <c r="OZY121" s="12"/>
      <c r="OZZ121" s="12"/>
      <c r="PAA121" s="12"/>
      <c r="PAB121" s="12"/>
      <c r="PAC121" s="12"/>
      <c r="PAD121" s="12"/>
      <c r="PAE121" s="12"/>
      <c r="PAF121" s="12"/>
      <c r="PAG121" s="12"/>
      <c r="PAH121" s="12"/>
      <c r="PAI121" s="12"/>
      <c r="PAJ121" s="12"/>
      <c r="PAK121" s="12"/>
      <c r="PAL121" s="12"/>
      <c r="PAM121" s="12"/>
      <c r="PAN121" s="12"/>
      <c r="PAO121" s="12"/>
      <c r="PAP121" s="12"/>
      <c r="PAQ121" s="12"/>
      <c r="PAR121" s="12"/>
      <c r="PAS121" s="12"/>
      <c r="PAT121" s="12"/>
      <c r="PAU121" s="12"/>
      <c r="PAV121" s="12"/>
      <c r="PAW121" s="12"/>
      <c r="PAX121" s="12"/>
      <c r="PAY121" s="12"/>
      <c r="PAZ121" s="12"/>
      <c r="PBA121" s="12"/>
      <c r="PBB121" s="12"/>
      <c r="PBC121" s="12"/>
      <c r="PBD121" s="12"/>
      <c r="PBE121" s="12"/>
      <c r="PBF121" s="12"/>
      <c r="PBG121" s="12"/>
      <c r="PBH121" s="12"/>
      <c r="PBI121" s="12"/>
      <c r="PBJ121" s="12"/>
      <c r="PBK121" s="12"/>
      <c r="PBL121" s="12"/>
      <c r="PBM121" s="12"/>
      <c r="PBN121" s="12"/>
      <c r="PBO121" s="12"/>
      <c r="PBP121" s="12"/>
      <c r="PBQ121" s="12"/>
      <c r="PBR121" s="12"/>
      <c r="PBS121" s="12"/>
      <c r="PBT121" s="12"/>
      <c r="PBU121" s="12"/>
      <c r="PBV121" s="12"/>
      <c r="PBW121" s="12"/>
      <c r="PBX121" s="12"/>
      <c r="PBY121" s="12"/>
      <c r="PBZ121" s="12"/>
      <c r="PCA121" s="12"/>
      <c r="PCB121" s="12"/>
      <c r="PCC121" s="12"/>
      <c r="PCD121" s="12"/>
      <c r="PCE121" s="12"/>
      <c r="PCF121" s="12"/>
      <c r="PCG121" s="12"/>
      <c r="PCH121" s="12"/>
      <c r="PCI121" s="12"/>
      <c r="PCJ121" s="12"/>
      <c r="PCK121" s="12"/>
      <c r="PCL121" s="12"/>
      <c r="PCM121" s="12"/>
      <c r="PCN121" s="12"/>
      <c r="PCO121" s="12"/>
      <c r="PCP121" s="12"/>
      <c r="PCQ121" s="12"/>
      <c r="PCR121" s="12"/>
      <c r="PCS121" s="12"/>
      <c r="PCT121" s="12"/>
      <c r="PCU121" s="12"/>
      <c r="PCV121" s="12"/>
      <c r="PCW121" s="12"/>
      <c r="PCX121" s="12"/>
      <c r="PCY121" s="12"/>
      <c r="PCZ121" s="12"/>
      <c r="PDA121" s="12"/>
      <c r="PDB121" s="12"/>
      <c r="PDC121" s="12"/>
      <c r="PDD121" s="12"/>
      <c r="PDE121" s="12"/>
      <c r="PDF121" s="12"/>
      <c r="PDG121" s="12"/>
      <c r="PDH121" s="12"/>
      <c r="PDI121" s="12"/>
      <c r="PDJ121" s="12"/>
      <c r="PDK121" s="12"/>
      <c r="PDL121" s="12"/>
      <c r="PDM121" s="12"/>
      <c r="PDN121" s="12"/>
      <c r="PDO121" s="12"/>
      <c r="PDP121" s="12"/>
      <c r="PDQ121" s="12"/>
      <c r="PDR121" s="12"/>
      <c r="PDS121" s="12"/>
      <c r="PDT121" s="12"/>
      <c r="PDU121" s="12"/>
      <c r="PDV121" s="12"/>
      <c r="PDW121" s="12"/>
      <c r="PDX121" s="12"/>
      <c r="PDY121" s="12"/>
      <c r="PDZ121" s="12"/>
      <c r="PEA121" s="12"/>
      <c r="PEB121" s="12"/>
      <c r="PEC121" s="12"/>
      <c r="PED121" s="12"/>
      <c r="PEE121" s="12"/>
      <c r="PEF121" s="12"/>
      <c r="PEG121" s="12"/>
      <c r="PEH121" s="12"/>
      <c r="PEI121" s="12"/>
      <c r="PEJ121" s="12"/>
      <c r="PEK121" s="12"/>
      <c r="PEL121" s="12"/>
      <c r="PEM121" s="12"/>
      <c r="PEN121" s="12"/>
      <c r="PEO121" s="12"/>
      <c r="PEP121" s="12"/>
      <c r="PEQ121" s="12"/>
      <c r="PER121" s="12"/>
      <c r="PES121" s="12"/>
      <c r="PET121" s="12"/>
      <c r="PEU121" s="12"/>
      <c r="PEV121" s="12"/>
      <c r="PEW121" s="12"/>
      <c r="PEX121" s="12"/>
      <c r="PEY121" s="12"/>
      <c r="PEZ121" s="12"/>
      <c r="PFA121" s="12"/>
      <c r="PFB121" s="12"/>
      <c r="PFC121" s="12"/>
      <c r="PFD121" s="12"/>
      <c r="PFE121" s="12"/>
      <c r="PFF121" s="12"/>
      <c r="PFG121" s="12"/>
      <c r="PFH121" s="12"/>
      <c r="PFI121" s="12"/>
      <c r="PFJ121" s="12"/>
      <c r="PFK121" s="12"/>
      <c r="PFL121" s="12"/>
      <c r="PFM121" s="12"/>
      <c r="PFN121" s="12"/>
      <c r="PFO121" s="12"/>
      <c r="PFP121" s="12"/>
      <c r="PFQ121" s="12"/>
      <c r="PFR121" s="12"/>
      <c r="PFS121" s="12"/>
      <c r="PFT121" s="12"/>
      <c r="PFU121" s="12"/>
      <c r="PFV121" s="12"/>
      <c r="PFW121" s="12"/>
      <c r="PFX121" s="12"/>
      <c r="PFY121" s="12"/>
      <c r="PFZ121" s="12"/>
      <c r="PGA121" s="12"/>
      <c r="PGB121" s="12"/>
      <c r="PGC121" s="12"/>
      <c r="PGD121" s="12"/>
      <c r="PGE121" s="12"/>
      <c r="PGF121" s="12"/>
      <c r="PGG121" s="12"/>
      <c r="PGH121" s="12"/>
      <c r="PGI121" s="12"/>
      <c r="PGJ121" s="12"/>
      <c r="PGK121" s="12"/>
      <c r="PGL121" s="12"/>
      <c r="PGM121" s="12"/>
      <c r="PGN121" s="12"/>
      <c r="PGO121" s="12"/>
      <c r="PGP121" s="12"/>
      <c r="PGQ121" s="12"/>
      <c r="PGR121" s="12"/>
      <c r="PGS121" s="12"/>
      <c r="PGT121" s="12"/>
      <c r="PGU121" s="12"/>
      <c r="PGV121" s="12"/>
      <c r="PGW121" s="12"/>
      <c r="PGX121" s="12"/>
      <c r="PGY121" s="12"/>
      <c r="PGZ121" s="12"/>
      <c r="PHA121" s="12"/>
      <c r="PHB121" s="12"/>
      <c r="PHC121" s="12"/>
      <c r="PHD121" s="12"/>
      <c r="PHE121" s="12"/>
      <c r="PHF121" s="12"/>
      <c r="PHG121" s="12"/>
      <c r="PHH121" s="12"/>
      <c r="PHI121" s="12"/>
      <c r="PHJ121" s="12"/>
      <c r="PHK121" s="12"/>
      <c r="PHL121" s="12"/>
      <c r="PHM121" s="12"/>
      <c r="PHN121" s="12"/>
      <c r="PHO121" s="12"/>
      <c r="PHP121" s="12"/>
      <c r="PHQ121" s="12"/>
      <c r="PHR121" s="12"/>
      <c r="PHS121" s="12"/>
      <c r="PHT121" s="12"/>
      <c r="PHU121" s="12"/>
      <c r="PHV121" s="12"/>
      <c r="PHW121" s="12"/>
      <c r="PHX121" s="12"/>
      <c r="PHY121" s="12"/>
      <c r="PHZ121" s="12"/>
      <c r="PIA121" s="12"/>
      <c r="PIB121" s="12"/>
      <c r="PIC121" s="12"/>
      <c r="PID121" s="12"/>
      <c r="PIE121" s="12"/>
      <c r="PIF121" s="12"/>
      <c r="PIG121" s="12"/>
      <c r="PIH121" s="12"/>
      <c r="PII121" s="12"/>
      <c r="PIJ121" s="12"/>
      <c r="PIK121" s="12"/>
      <c r="PIL121" s="12"/>
      <c r="PIM121" s="12"/>
      <c r="PIN121" s="12"/>
      <c r="PIO121" s="12"/>
      <c r="PIP121" s="12"/>
      <c r="PIQ121" s="12"/>
      <c r="PIR121" s="12"/>
      <c r="PIS121" s="12"/>
      <c r="PIT121" s="12"/>
      <c r="PIU121" s="12"/>
      <c r="PIV121" s="12"/>
      <c r="PIW121" s="12"/>
      <c r="PIX121" s="12"/>
      <c r="PIY121" s="12"/>
      <c r="PIZ121" s="12"/>
      <c r="PJA121" s="12"/>
      <c r="PJB121" s="12"/>
      <c r="PJC121" s="12"/>
      <c r="PJD121" s="12"/>
      <c r="PJE121" s="12"/>
      <c r="PJF121" s="12"/>
      <c r="PJG121" s="12"/>
      <c r="PJH121" s="12"/>
      <c r="PJI121" s="12"/>
      <c r="PJJ121" s="12"/>
      <c r="PJK121" s="12"/>
      <c r="PJL121" s="12"/>
      <c r="PJM121" s="12"/>
      <c r="PJN121" s="12"/>
      <c r="PJO121" s="12"/>
      <c r="PJP121" s="12"/>
      <c r="PJQ121" s="12"/>
      <c r="PJR121" s="12"/>
      <c r="PJS121" s="12"/>
      <c r="PJT121" s="12"/>
      <c r="PJU121" s="12"/>
      <c r="PJV121" s="12"/>
      <c r="PJW121" s="12"/>
      <c r="PJX121" s="12"/>
      <c r="PJY121" s="12"/>
      <c r="PJZ121" s="12"/>
      <c r="PKA121" s="12"/>
      <c r="PKB121" s="12"/>
      <c r="PKC121" s="12"/>
      <c r="PKD121" s="12"/>
      <c r="PKE121" s="12"/>
      <c r="PKF121" s="12"/>
      <c r="PKG121" s="12"/>
      <c r="PKH121" s="12"/>
      <c r="PKI121" s="12"/>
      <c r="PKJ121" s="12"/>
      <c r="PKK121" s="12"/>
      <c r="PKL121" s="12"/>
      <c r="PKM121" s="12"/>
      <c r="PKN121" s="12"/>
      <c r="PKO121" s="12"/>
      <c r="PKP121" s="12"/>
      <c r="PKQ121" s="12"/>
      <c r="PKR121" s="12"/>
      <c r="PKS121" s="12"/>
      <c r="PKT121" s="12"/>
      <c r="PKU121" s="12"/>
      <c r="PKV121" s="12"/>
      <c r="PKW121" s="12"/>
      <c r="PKX121" s="12"/>
      <c r="PKY121" s="12"/>
      <c r="PKZ121" s="12"/>
      <c r="PLA121" s="12"/>
      <c r="PLB121" s="12"/>
      <c r="PLC121" s="12"/>
      <c r="PLD121" s="12"/>
      <c r="PLE121" s="12"/>
      <c r="PLF121" s="12"/>
      <c r="PLG121" s="12"/>
      <c r="PLH121" s="12"/>
      <c r="PLI121" s="12"/>
      <c r="PLJ121" s="12"/>
      <c r="PLK121" s="12"/>
      <c r="PLL121" s="12"/>
      <c r="PLM121" s="12"/>
      <c r="PLN121" s="12"/>
      <c r="PLO121" s="12"/>
      <c r="PLP121" s="12"/>
      <c r="PLQ121" s="12"/>
      <c r="PLR121" s="12"/>
      <c r="PLS121" s="12"/>
      <c r="PLT121" s="12"/>
      <c r="PLU121" s="12"/>
      <c r="PLV121" s="12"/>
      <c r="PLW121" s="12"/>
      <c r="PLX121" s="12"/>
      <c r="PLY121" s="12"/>
      <c r="PLZ121" s="12"/>
      <c r="PMA121" s="12"/>
      <c r="PMB121" s="12"/>
      <c r="PMC121" s="12"/>
      <c r="PMD121" s="12"/>
      <c r="PME121" s="12"/>
      <c r="PMF121" s="12"/>
      <c r="PMG121" s="12"/>
      <c r="PMH121" s="12"/>
      <c r="PMI121" s="12"/>
      <c r="PMJ121" s="12"/>
      <c r="PMK121" s="12"/>
      <c r="PML121" s="12"/>
      <c r="PMM121" s="12"/>
      <c r="PMN121" s="12"/>
      <c r="PMO121" s="12"/>
      <c r="PMP121" s="12"/>
      <c r="PMQ121" s="12"/>
      <c r="PMR121" s="12"/>
      <c r="PMS121" s="12"/>
      <c r="PMT121" s="12"/>
      <c r="PMU121" s="12"/>
      <c r="PMV121" s="12"/>
      <c r="PMW121" s="12"/>
      <c r="PMX121" s="12"/>
      <c r="PMY121" s="12"/>
      <c r="PMZ121" s="12"/>
      <c r="PNA121" s="12"/>
      <c r="PNB121" s="12"/>
      <c r="PNC121" s="12"/>
      <c r="PND121" s="12"/>
      <c r="PNE121" s="12"/>
      <c r="PNF121" s="12"/>
      <c r="PNG121" s="12"/>
      <c r="PNH121" s="12"/>
      <c r="PNI121" s="12"/>
      <c r="PNJ121" s="12"/>
      <c r="PNK121" s="12"/>
      <c r="PNL121" s="12"/>
      <c r="PNM121" s="12"/>
      <c r="PNN121" s="12"/>
      <c r="PNO121" s="12"/>
      <c r="PNP121" s="12"/>
      <c r="PNQ121" s="12"/>
      <c r="PNR121" s="12"/>
      <c r="PNS121" s="12"/>
      <c r="PNT121" s="12"/>
      <c r="PNU121" s="12"/>
      <c r="PNV121" s="12"/>
      <c r="PNW121" s="12"/>
      <c r="PNX121" s="12"/>
      <c r="PNY121" s="12"/>
      <c r="PNZ121" s="12"/>
      <c r="POA121" s="12"/>
      <c r="POB121" s="12"/>
      <c r="POC121" s="12"/>
      <c r="POD121" s="12"/>
      <c r="POE121" s="12"/>
      <c r="POF121" s="12"/>
      <c r="POG121" s="12"/>
      <c r="POH121" s="12"/>
      <c r="POI121" s="12"/>
      <c r="POJ121" s="12"/>
      <c r="POK121" s="12"/>
      <c r="POL121" s="12"/>
      <c r="POM121" s="12"/>
      <c r="PON121" s="12"/>
      <c r="POO121" s="12"/>
      <c r="POP121" s="12"/>
      <c r="POQ121" s="12"/>
      <c r="POR121" s="12"/>
      <c r="POS121" s="12"/>
      <c r="POT121" s="12"/>
      <c r="POU121" s="12"/>
      <c r="POV121" s="12"/>
      <c r="POW121" s="12"/>
      <c r="POX121" s="12"/>
      <c r="POY121" s="12"/>
      <c r="POZ121" s="12"/>
      <c r="PPA121" s="12"/>
      <c r="PPB121" s="12"/>
      <c r="PPC121" s="12"/>
      <c r="PPD121" s="12"/>
      <c r="PPE121" s="12"/>
      <c r="PPF121" s="12"/>
      <c r="PPG121" s="12"/>
      <c r="PPH121" s="12"/>
      <c r="PPI121" s="12"/>
      <c r="PPJ121" s="12"/>
      <c r="PPK121" s="12"/>
      <c r="PPL121" s="12"/>
      <c r="PPM121" s="12"/>
      <c r="PPN121" s="12"/>
      <c r="PPO121" s="12"/>
      <c r="PPP121" s="12"/>
      <c r="PPQ121" s="12"/>
      <c r="PPR121" s="12"/>
      <c r="PPS121" s="12"/>
      <c r="PPT121" s="12"/>
      <c r="PPU121" s="12"/>
      <c r="PPV121" s="12"/>
      <c r="PPW121" s="12"/>
      <c r="PPX121" s="12"/>
      <c r="PPY121" s="12"/>
      <c r="PPZ121" s="12"/>
      <c r="PQA121" s="12"/>
      <c r="PQB121" s="12"/>
      <c r="PQC121" s="12"/>
      <c r="PQD121" s="12"/>
      <c r="PQE121" s="12"/>
      <c r="PQF121" s="12"/>
      <c r="PQG121" s="12"/>
      <c r="PQH121" s="12"/>
      <c r="PQI121" s="12"/>
      <c r="PQJ121" s="12"/>
      <c r="PQK121" s="12"/>
      <c r="PQL121" s="12"/>
      <c r="PQM121" s="12"/>
      <c r="PQN121" s="12"/>
      <c r="PQO121" s="12"/>
      <c r="PQP121" s="12"/>
      <c r="PQQ121" s="12"/>
      <c r="PQR121" s="12"/>
      <c r="PQS121" s="12"/>
      <c r="PQT121" s="12"/>
      <c r="PQU121" s="12"/>
      <c r="PQV121" s="12"/>
      <c r="PQW121" s="12"/>
      <c r="PQX121" s="12"/>
      <c r="PQY121" s="12"/>
      <c r="PQZ121" s="12"/>
      <c r="PRA121" s="12"/>
      <c r="PRB121" s="12"/>
      <c r="PRC121" s="12"/>
      <c r="PRD121" s="12"/>
      <c r="PRE121" s="12"/>
      <c r="PRF121" s="12"/>
      <c r="PRG121" s="12"/>
      <c r="PRH121" s="12"/>
      <c r="PRI121" s="12"/>
      <c r="PRJ121" s="12"/>
      <c r="PRK121" s="12"/>
      <c r="PRL121" s="12"/>
      <c r="PRM121" s="12"/>
      <c r="PRN121" s="12"/>
      <c r="PRO121" s="12"/>
      <c r="PRP121" s="12"/>
      <c r="PRQ121" s="12"/>
      <c r="PRR121" s="12"/>
      <c r="PRS121" s="12"/>
      <c r="PRT121" s="12"/>
      <c r="PRU121" s="12"/>
      <c r="PRV121" s="12"/>
      <c r="PRW121" s="12"/>
      <c r="PRX121" s="12"/>
      <c r="PRY121" s="12"/>
      <c r="PRZ121" s="12"/>
      <c r="PSA121" s="12"/>
      <c r="PSB121" s="12"/>
      <c r="PSC121" s="12"/>
      <c r="PSD121" s="12"/>
      <c r="PSE121" s="12"/>
      <c r="PSF121" s="12"/>
      <c r="PSG121" s="12"/>
      <c r="PSH121" s="12"/>
      <c r="PSI121" s="12"/>
      <c r="PSJ121" s="12"/>
      <c r="PSK121" s="12"/>
      <c r="PSL121" s="12"/>
      <c r="PSM121" s="12"/>
      <c r="PSN121" s="12"/>
      <c r="PSO121" s="12"/>
      <c r="PSP121" s="12"/>
      <c r="PSQ121" s="12"/>
      <c r="PSR121" s="12"/>
      <c r="PSS121" s="12"/>
      <c r="PST121" s="12"/>
      <c r="PSU121" s="12"/>
      <c r="PSV121" s="12"/>
      <c r="PSW121" s="12"/>
      <c r="PSX121" s="12"/>
      <c r="PSY121" s="12"/>
      <c r="PSZ121" s="12"/>
      <c r="PTA121" s="12"/>
      <c r="PTB121" s="12"/>
      <c r="PTC121" s="12"/>
      <c r="PTD121" s="12"/>
      <c r="PTE121" s="12"/>
      <c r="PTF121" s="12"/>
      <c r="PTG121" s="12"/>
      <c r="PTH121" s="12"/>
      <c r="PTI121" s="12"/>
      <c r="PTJ121" s="12"/>
      <c r="PTK121" s="12"/>
      <c r="PTL121" s="12"/>
      <c r="PTM121" s="12"/>
      <c r="PTN121" s="12"/>
      <c r="PTO121" s="12"/>
      <c r="PTP121" s="12"/>
      <c r="PTQ121" s="12"/>
      <c r="PTR121" s="12"/>
      <c r="PTS121" s="12"/>
      <c r="PTT121" s="12"/>
      <c r="PTU121" s="12"/>
      <c r="PTV121" s="12"/>
      <c r="PTW121" s="12"/>
      <c r="PTX121" s="12"/>
      <c r="PTY121" s="12"/>
      <c r="PTZ121" s="12"/>
      <c r="PUA121" s="12"/>
      <c r="PUB121" s="12"/>
      <c r="PUC121" s="12"/>
      <c r="PUD121" s="12"/>
      <c r="PUE121" s="12"/>
      <c r="PUF121" s="12"/>
      <c r="PUG121" s="12"/>
      <c r="PUH121" s="12"/>
      <c r="PUI121" s="12"/>
      <c r="PUJ121" s="12"/>
      <c r="PUK121" s="12"/>
      <c r="PUL121" s="12"/>
      <c r="PUM121" s="12"/>
      <c r="PUN121" s="12"/>
      <c r="PUO121" s="12"/>
      <c r="PUP121" s="12"/>
      <c r="PUQ121" s="12"/>
      <c r="PUR121" s="12"/>
      <c r="PUS121" s="12"/>
      <c r="PUT121" s="12"/>
      <c r="PUU121" s="12"/>
      <c r="PUV121" s="12"/>
      <c r="PUW121" s="12"/>
      <c r="PUX121" s="12"/>
      <c r="PUY121" s="12"/>
      <c r="PUZ121" s="12"/>
      <c r="PVA121" s="12"/>
      <c r="PVB121" s="12"/>
      <c r="PVC121" s="12"/>
      <c r="PVD121" s="12"/>
      <c r="PVE121" s="12"/>
      <c r="PVF121" s="12"/>
      <c r="PVG121" s="12"/>
      <c r="PVH121" s="12"/>
      <c r="PVI121" s="12"/>
      <c r="PVJ121" s="12"/>
      <c r="PVK121" s="12"/>
      <c r="PVL121" s="12"/>
      <c r="PVM121" s="12"/>
      <c r="PVN121" s="12"/>
      <c r="PVO121" s="12"/>
      <c r="PVP121" s="12"/>
      <c r="PVQ121" s="12"/>
      <c r="PVR121" s="12"/>
      <c r="PVS121" s="12"/>
      <c r="PVT121" s="12"/>
      <c r="PVU121" s="12"/>
      <c r="PVV121" s="12"/>
      <c r="PVW121" s="12"/>
      <c r="PVX121" s="12"/>
      <c r="PVY121" s="12"/>
      <c r="PVZ121" s="12"/>
      <c r="PWA121" s="12"/>
      <c r="PWB121" s="12"/>
      <c r="PWC121" s="12"/>
      <c r="PWD121" s="12"/>
      <c r="PWE121" s="12"/>
      <c r="PWF121" s="12"/>
      <c r="PWG121" s="12"/>
      <c r="PWH121" s="12"/>
      <c r="PWI121" s="12"/>
      <c r="PWJ121" s="12"/>
      <c r="PWK121" s="12"/>
      <c r="PWL121" s="12"/>
      <c r="PWM121" s="12"/>
      <c r="PWN121" s="12"/>
      <c r="PWO121" s="12"/>
      <c r="PWP121" s="12"/>
      <c r="PWQ121" s="12"/>
      <c r="PWR121" s="12"/>
      <c r="PWS121" s="12"/>
      <c r="PWT121" s="12"/>
      <c r="PWU121" s="12"/>
      <c r="PWV121" s="12"/>
      <c r="PWW121" s="12"/>
      <c r="PWX121" s="12"/>
      <c r="PWY121" s="12"/>
      <c r="PWZ121" s="12"/>
      <c r="PXA121" s="12"/>
      <c r="PXB121" s="12"/>
      <c r="PXC121" s="12"/>
      <c r="PXD121" s="12"/>
      <c r="PXE121" s="12"/>
      <c r="PXF121" s="12"/>
      <c r="PXG121" s="12"/>
      <c r="PXH121" s="12"/>
      <c r="PXI121" s="12"/>
      <c r="PXJ121" s="12"/>
      <c r="PXK121" s="12"/>
      <c r="PXL121" s="12"/>
      <c r="PXM121" s="12"/>
      <c r="PXN121" s="12"/>
      <c r="PXO121" s="12"/>
      <c r="PXP121" s="12"/>
      <c r="PXQ121" s="12"/>
      <c r="PXR121" s="12"/>
      <c r="PXS121" s="12"/>
      <c r="PXT121" s="12"/>
      <c r="PXU121" s="12"/>
      <c r="PXV121" s="12"/>
      <c r="PXW121" s="12"/>
      <c r="PXX121" s="12"/>
      <c r="PXY121" s="12"/>
      <c r="PXZ121" s="12"/>
      <c r="PYA121" s="12"/>
      <c r="PYB121" s="12"/>
      <c r="PYC121" s="12"/>
      <c r="PYD121" s="12"/>
      <c r="PYE121" s="12"/>
      <c r="PYF121" s="12"/>
      <c r="PYG121" s="12"/>
      <c r="PYH121" s="12"/>
      <c r="PYI121" s="12"/>
      <c r="PYJ121" s="12"/>
      <c r="PYK121" s="12"/>
      <c r="PYL121" s="12"/>
      <c r="PYM121" s="12"/>
      <c r="PYN121" s="12"/>
      <c r="PYO121" s="12"/>
      <c r="PYP121" s="12"/>
      <c r="PYQ121" s="12"/>
      <c r="PYR121" s="12"/>
      <c r="PYS121" s="12"/>
      <c r="PYT121" s="12"/>
      <c r="PYU121" s="12"/>
      <c r="PYV121" s="12"/>
      <c r="PYW121" s="12"/>
      <c r="PYX121" s="12"/>
      <c r="PYY121" s="12"/>
      <c r="PYZ121" s="12"/>
      <c r="PZA121" s="12"/>
      <c r="PZB121" s="12"/>
      <c r="PZC121" s="12"/>
      <c r="PZD121" s="12"/>
      <c r="PZE121" s="12"/>
      <c r="PZF121" s="12"/>
      <c r="PZG121" s="12"/>
      <c r="PZH121" s="12"/>
      <c r="PZI121" s="12"/>
      <c r="PZJ121" s="12"/>
      <c r="PZK121" s="12"/>
      <c r="PZL121" s="12"/>
      <c r="PZM121" s="12"/>
      <c r="PZN121" s="12"/>
      <c r="PZO121" s="12"/>
      <c r="PZP121" s="12"/>
      <c r="PZQ121" s="12"/>
      <c r="PZR121" s="12"/>
      <c r="PZS121" s="12"/>
      <c r="PZT121" s="12"/>
      <c r="PZU121" s="12"/>
      <c r="PZV121" s="12"/>
      <c r="PZW121" s="12"/>
      <c r="PZX121" s="12"/>
      <c r="PZY121" s="12"/>
      <c r="PZZ121" s="12"/>
      <c r="QAA121" s="12"/>
      <c r="QAB121" s="12"/>
      <c r="QAC121" s="12"/>
      <c r="QAD121" s="12"/>
      <c r="QAE121" s="12"/>
      <c r="QAF121" s="12"/>
      <c r="QAG121" s="12"/>
      <c r="QAH121" s="12"/>
      <c r="QAI121" s="12"/>
      <c r="QAJ121" s="12"/>
      <c r="QAK121" s="12"/>
      <c r="QAL121" s="12"/>
      <c r="QAM121" s="12"/>
      <c r="QAN121" s="12"/>
      <c r="QAO121" s="12"/>
      <c r="QAP121" s="12"/>
      <c r="QAQ121" s="12"/>
      <c r="QAR121" s="12"/>
      <c r="QAS121" s="12"/>
      <c r="QAT121" s="12"/>
      <c r="QAU121" s="12"/>
      <c r="QAV121" s="12"/>
      <c r="QAW121" s="12"/>
      <c r="QAX121" s="12"/>
      <c r="QAY121" s="12"/>
      <c r="QAZ121" s="12"/>
      <c r="QBA121" s="12"/>
      <c r="QBB121" s="12"/>
      <c r="QBC121" s="12"/>
      <c r="QBD121" s="12"/>
      <c r="QBE121" s="12"/>
      <c r="QBF121" s="12"/>
      <c r="QBG121" s="12"/>
      <c r="QBH121" s="12"/>
      <c r="QBI121" s="12"/>
      <c r="QBJ121" s="12"/>
      <c r="QBK121" s="12"/>
      <c r="QBL121" s="12"/>
      <c r="QBM121" s="12"/>
      <c r="QBN121" s="12"/>
      <c r="QBO121" s="12"/>
      <c r="QBP121" s="12"/>
      <c r="QBQ121" s="12"/>
      <c r="QBR121" s="12"/>
      <c r="QBS121" s="12"/>
      <c r="QBT121" s="12"/>
      <c r="QBU121" s="12"/>
      <c r="QBV121" s="12"/>
      <c r="QBW121" s="12"/>
      <c r="QBX121" s="12"/>
      <c r="QBY121" s="12"/>
      <c r="QBZ121" s="12"/>
      <c r="QCA121" s="12"/>
      <c r="QCB121" s="12"/>
      <c r="QCC121" s="12"/>
      <c r="QCD121" s="12"/>
      <c r="QCE121" s="12"/>
      <c r="QCF121" s="12"/>
      <c r="QCG121" s="12"/>
      <c r="QCH121" s="12"/>
      <c r="QCI121" s="12"/>
      <c r="QCJ121" s="12"/>
      <c r="QCK121" s="12"/>
      <c r="QCL121" s="12"/>
      <c r="QCM121" s="12"/>
      <c r="QCN121" s="12"/>
      <c r="QCO121" s="12"/>
      <c r="QCP121" s="12"/>
      <c r="QCQ121" s="12"/>
      <c r="QCR121" s="12"/>
      <c r="QCS121" s="12"/>
      <c r="QCT121" s="12"/>
      <c r="QCU121" s="12"/>
      <c r="QCV121" s="12"/>
      <c r="QCW121" s="12"/>
      <c r="QCX121" s="12"/>
      <c r="QCY121" s="12"/>
      <c r="QCZ121" s="12"/>
      <c r="QDA121" s="12"/>
      <c r="QDB121" s="12"/>
      <c r="QDC121" s="12"/>
      <c r="QDD121" s="12"/>
      <c r="QDE121" s="12"/>
      <c r="QDF121" s="12"/>
      <c r="QDG121" s="12"/>
      <c r="QDH121" s="12"/>
      <c r="QDI121" s="12"/>
      <c r="QDJ121" s="12"/>
      <c r="QDK121" s="12"/>
      <c r="QDL121" s="12"/>
      <c r="QDM121" s="12"/>
      <c r="QDN121" s="12"/>
      <c r="QDO121" s="12"/>
      <c r="QDP121" s="12"/>
      <c r="QDQ121" s="12"/>
      <c r="QDR121" s="12"/>
      <c r="QDS121" s="12"/>
      <c r="QDT121" s="12"/>
      <c r="QDU121" s="12"/>
      <c r="QDV121" s="12"/>
      <c r="QDW121" s="12"/>
      <c r="QDX121" s="12"/>
      <c r="QDY121" s="12"/>
      <c r="QDZ121" s="12"/>
      <c r="QEA121" s="12"/>
      <c r="QEB121" s="12"/>
      <c r="QEC121" s="12"/>
      <c r="QED121" s="12"/>
      <c r="QEE121" s="12"/>
      <c r="QEF121" s="12"/>
      <c r="QEG121" s="12"/>
      <c r="QEH121" s="12"/>
      <c r="QEI121" s="12"/>
      <c r="QEJ121" s="12"/>
      <c r="QEK121" s="12"/>
      <c r="QEL121" s="12"/>
      <c r="QEM121" s="12"/>
      <c r="QEN121" s="12"/>
      <c r="QEO121" s="12"/>
      <c r="QEP121" s="12"/>
      <c r="QEQ121" s="12"/>
      <c r="QER121" s="12"/>
      <c r="QES121" s="12"/>
      <c r="QET121" s="12"/>
      <c r="QEU121" s="12"/>
      <c r="QEV121" s="12"/>
      <c r="QEW121" s="12"/>
      <c r="QEX121" s="12"/>
      <c r="QEY121" s="12"/>
      <c r="QEZ121" s="12"/>
      <c r="QFA121" s="12"/>
      <c r="QFB121" s="12"/>
      <c r="QFC121" s="12"/>
      <c r="QFD121" s="12"/>
      <c r="QFE121" s="12"/>
      <c r="QFF121" s="12"/>
      <c r="QFG121" s="12"/>
      <c r="QFH121" s="12"/>
      <c r="QFI121" s="12"/>
      <c r="QFJ121" s="12"/>
      <c r="QFK121" s="12"/>
      <c r="QFL121" s="12"/>
      <c r="QFM121" s="12"/>
      <c r="QFN121" s="12"/>
      <c r="QFO121" s="12"/>
      <c r="QFP121" s="12"/>
      <c r="QFQ121" s="12"/>
      <c r="QFR121" s="12"/>
      <c r="QFS121" s="12"/>
      <c r="QFT121" s="12"/>
      <c r="QFU121" s="12"/>
      <c r="QFV121" s="12"/>
      <c r="QFW121" s="12"/>
      <c r="QFX121" s="12"/>
      <c r="QFY121" s="12"/>
      <c r="QFZ121" s="12"/>
      <c r="QGA121" s="12"/>
      <c r="QGB121" s="12"/>
      <c r="QGC121" s="12"/>
      <c r="QGD121" s="12"/>
      <c r="QGE121" s="12"/>
      <c r="QGF121" s="12"/>
      <c r="QGG121" s="12"/>
      <c r="QGH121" s="12"/>
      <c r="QGI121" s="12"/>
      <c r="QGJ121" s="12"/>
      <c r="QGK121" s="12"/>
      <c r="QGL121" s="12"/>
      <c r="QGM121" s="12"/>
      <c r="QGN121" s="12"/>
      <c r="QGO121" s="12"/>
      <c r="QGP121" s="12"/>
      <c r="QGQ121" s="12"/>
      <c r="QGR121" s="12"/>
      <c r="QGS121" s="12"/>
      <c r="QGT121" s="12"/>
      <c r="QGU121" s="12"/>
      <c r="QGV121" s="12"/>
      <c r="QGW121" s="12"/>
      <c r="QGX121" s="12"/>
      <c r="QGY121" s="12"/>
      <c r="QGZ121" s="12"/>
      <c r="QHA121" s="12"/>
      <c r="QHB121" s="12"/>
      <c r="QHC121" s="12"/>
      <c r="QHD121" s="12"/>
      <c r="QHE121" s="12"/>
      <c r="QHF121" s="12"/>
      <c r="QHG121" s="12"/>
      <c r="QHH121" s="12"/>
      <c r="QHI121" s="12"/>
      <c r="QHJ121" s="12"/>
      <c r="QHK121" s="12"/>
      <c r="QHL121" s="12"/>
      <c r="QHM121" s="12"/>
      <c r="QHN121" s="12"/>
      <c r="QHO121" s="12"/>
      <c r="QHP121" s="12"/>
      <c r="QHQ121" s="12"/>
      <c r="QHR121" s="12"/>
      <c r="QHS121" s="12"/>
      <c r="QHT121" s="12"/>
      <c r="QHU121" s="12"/>
      <c r="QHV121" s="12"/>
      <c r="QHW121" s="12"/>
      <c r="QHX121" s="12"/>
      <c r="QHY121" s="12"/>
      <c r="QHZ121" s="12"/>
      <c r="QIA121" s="12"/>
      <c r="QIB121" s="12"/>
      <c r="QIC121" s="12"/>
      <c r="QID121" s="12"/>
      <c r="QIE121" s="12"/>
      <c r="QIF121" s="12"/>
      <c r="QIG121" s="12"/>
      <c r="QIH121" s="12"/>
      <c r="QII121" s="12"/>
      <c r="QIJ121" s="12"/>
      <c r="QIK121" s="12"/>
      <c r="QIL121" s="12"/>
      <c r="QIM121" s="12"/>
      <c r="QIN121" s="12"/>
      <c r="QIO121" s="12"/>
      <c r="QIP121" s="12"/>
      <c r="QIQ121" s="12"/>
      <c r="QIR121" s="12"/>
      <c r="QIS121" s="12"/>
      <c r="QIT121" s="12"/>
      <c r="QIU121" s="12"/>
      <c r="QIV121" s="12"/>
      <c r="QIW121" s="12"/>
      <c r="QIX121" s="12"/>
      <c r="QIY121" s="12"/>
      <c r="QIZ121" s="12"/>
      <c r="QJA121" s="12"/>
      <c r="QJB121" s="12"/>
      <c r="QJC121" s="12"/>
      <c r="QJD121" s="12"/>
      <c r="QJE121" s="12"/>
      <c r="QJF121" s="12"/>
      <c r="QJG121" s="12"/>
      <c r="QJH121" s="12"/>
      <c r="QJI121" s="12"/>
      <c r="QJJ121" s="12"/>
      <c r="QJK121" s="12"/>
      <c r="QJL121" s="12"/>
      <c r="QJM121" s="12"/>
      <c r="QJN121" s="12"/>
      <c r="QJO121" s="12"/>
      <c r="QJP121" s="12"/>
      <c r="QJQ121" s="12"/>
      <c r="QJR121" s="12"/>
      <c r="QJS121" s="12"/>
      <c r="QJT121" s="12"/>
      <c r="QJU121" s="12"/>
      <c r="QJV121" s="12"/>
      <c r="QJW121" s="12"/>
      <c r="QJX121" s="12"/>
      <c r="QJY121" s="12"/>
      <c r="QJZ121" s="12"/>
      <c r="QKA121" s="12"/>
      <c r="QKB121" s="12"/>
      <c r="QKC121" s="12"/>
      <c r="QKD121" s="12"/>
      <c r="QKE121" s="12"/>
      <c r="QKF121" s="12"/>
      <c r="QKG121" s="12"/>
      <c r="QKH121" s="12"/>
      <c r="QKI121" s="12"/>
      <c r="QKJ121" s="12"/>
      <c r="QKK121" s="12"/>
      <c r="QKL121" s="12"/>
      <c r="QKM121" s="12"/>
      <c r="QKN121" s="12"/>
      <c r="QKO121" s="12"/>
      <c r="QKP121" s="12"/>
      <c r="QKQ121" s="12"/>
      <c r="QKR121" s="12"/>
      <c r="QKS121" s="12"/>
      <c r="QKT121" s="12"/>
      <c r="QKU121" s="12"/>
      <c r="QKV121" s="12"/>
      <c r="QKW121" s="12"/>
      <c r="QKX121" s="12"/>
      <c r="QKY121" s="12"/>
      <c r="QKZ121" s="12"/>
      <c r="QLA121" s="12"/>
      <c r="QLB121" s="12"/>
      <c r="QLC121" s="12"/>
      <c r="QLD121" s="12"/>
      <c r="QLE121" s="12"/>
      <c r="QLF121" s="12"/>
      <c r="QLG121" s="12"/>
      <c r="QLH121" s="12"/>
      <c r="QLI121" s="12"/>
      <c r="QLJ121" s="12"/>
      <c r="QLK121" s="12"/>
      <c r="QLL121" s="12"/>
      <c r="QLM121" s="12"/>
      <c r="QLN121" s="12"/>
      <c r="QLO121" s="12"/>
      <c r="QLP121" s="12"/>
      <c r="QLQ121" s="12"/>
      <c r="QLR121" s="12"/>
      <c r="QLS121" s="12"/>
      <c r="QLT121" s="12"/>
      <c r="QLU121" s="12"/>
      <c r="QLV121" s="12"/>
      <c r="QLW121" s="12"/>
      <c r="QLX121" s="12"/>
      <c r="QLY121" s="12"/>
      <c r="QLZ121" s="12"/>
      <c r="QMA121" s="12"/>
      <c r="QMB121" s="12"/>
      <c r="QMC121" s="12"/>
      <c r="QMD121" s="12"/>
      <c r="QME121" s="12"/>
      <c r="QMF121" s="12"/>
      <c r="QMG121" s="12"/>
      <c r="QMH121" s="12"/>
      <c r="QMI121" s="12"/>
      <c r="QMJ121" s="12"/>
      <c r="QMK121" s="12"/>
      <c r="QML121" s="12"/>
      <c r="QMM121" s="12"/>
      <c r="QMN121" s="12"/>
      <c r="QMO121" s="12"/>
      <c r="QMP121" s="12"/>
      <c r="QMQ121" s="12"/>
      <c r="QMR121" s="12"/>
      <c r="QMS121" s="12"/>
      <c r="QMT121" s="12"/>
      <c r="QMU121" s="12"/>
      <c r="QMV121" s="12"/>
      <c r="QMW121" s="12"/>
      <c r="QMX121" s="12"/>
      <c r="QMY121" s="12"/>
      <c r="QMZ121" s="12"/>
      <c r="QNA121" s="12"/>
      <c r="QNB121" s="12"/>
      <c r="QNC121" s="12"/>
      <c r="QND121" s="12"/>
      <c r="QNE121" s="12"/>
      <c r="QNF121" s="12"/>
      <c r="QNG121" s="12"/>
      <c r="QNH121" s="12"/>
      <c r="QNI121" s="12"/>
      <c r="QNJ121" s="12"/>
      <c r="QNK121" s="12"/>
      <c r="QNL121" s="12"/>
      <c r="QNM121" s="12"/>
      <c r="QNN121" s="12"/>
      <c r="QNO121" s="12"/>
      <c r="QNP121" s="12"/>
      <c r="QNQ121" s="12"/>
      <c r="QNR121" s="12"/>
      <c r="QNS121" s="12"/>
      <c r="QNT121" s="12"/>
      <c r="QNU121" s="12"/>
      <c r="QNV121" s="12"/>
      <c r="QNW121" s="12"/>
      <c r="QNX121" s="12"/>
      <c r="QNY121" s="12"/>
      <c r="QNZ121" s="12"/>
      <c r="QOA121" s="12"/>
      <c r="QOB121" s="12"/>
      <c r="QOC121" s="12"/>
      <c r="QOD121" s="12"/>
      <c r="QOE121" s="12"/>
      <c r="QOF121" s="12"/>
      <c r="QOG121" s="12"/>
      <c r="QOH121" s="12"/>
      <c r="QOI121" s="12"/>
      <c r="QOJ121" s="12"/>
      <c r="QOK121" s="12"/>
      <c r="QOL121" s="12"/>
      <c r="QOM121" s="12"/>
      <c r="QON121" s="12"/>
      <c r="QOO121" s="12"/>
      <c r="QOP121" s="12"/>
      <c r="QOQ121" s="12"/>
      <c r="QOR121" s="12"/>
      <c r="QOS121" s="12"/>
      <c r="QOT121" s="12"/>
      <c r="QOU121" s="12"/>
      <c r="QOV121" s="12"/>
      <c r="QOW121" s="12"/>
      <c r="QOX121" s="12"/>
      <c r="QOY121" s="12"/>
      <c r="QOZ121" s="12"/>
      <c r="QPA121" s="12"/>
      <c r="QPB121" s="12"/>
      <c r="QPC121" s="12"/>
      <c r="QPD121" s="12"/>
      <c r="QPE121" s="12"/>
      <c r="QPF121" s="12"/>
      <c r="QPG121" s="12"/>
      <c r="QPH121" s="12"/>
      <c r="QPI121" s="12"/>
      <c r="QPJ121" s="12"/>
      <c r="QPK121" s="12"/>
      <c r="QPL121" s="12"/>
      <c r="QPM121" s="12"/>
      <c r="QPN121" s="12"/>
      <c r="QPO121" s="12"/>
      <c r="QPP121" s="12"/>
      <c r="QPQ121" s="12"/>
      <c r="QPR121" s="12"/>
      <c r="QPS121" s="12"/>
      <c r="QPT121" s="12"/>
      <c r="QPU121" s="12"/>
      <c r="QPV121" s="12"/>
      <c r="QPW121" s="12"/>
      <c r="QPX121" s="12"/>
      <c r="QPY121" s="12"/>
      <c r="QPZ121" s="12"/>
      <c r="QQA121" s="12"/>
      <c r="QQB121" s="12"/>
      <c r="QQC121" s="12"/>
      <c r="QQD121" s="12"/>
      <c r="QQE121" s="12"/>
      <c r="QQF121" s="12"/>
      <c r="QQG121" s="12"/>
      <c r="QQH121" s="12"/>
      <c r="QQI121" s="12"/>
      <c r="QQJ121" s="12"/>
      <c r="QQK121" s="12"/>
      <c r="QQL121" s="12"/>
      <c r="QQM121" s="12"/>
      <c r="QQN121" s="12"/>
      <c r="QQO121" s="12"/>
      <c r="QQP121" s="12"/>
      <c r="QQQ121" s="12"/>
      <c r="QQR121" s="12"/>
      <c r="QQS121" s="12"/>
      <c r="QQT121" s="12"/>
      <c r="QQU121" s="12"/>
      <c r="QQV121" s="12"/>
      <c r="QQW121" s="12"/>
      <c r="QQX121" s="12"/>
      <c r="QQY121" s="12"/>
      <c r="QQZ121" s="12"/>
      <c r="QRA121" s="12"/>
      <c r="QRB121" s="12"/>
      <c r="QRC121" s="12"/>
      <c r="QRD121" s="12"/>
      <c r="QRE121" s="12"/>
      <c r="QRF121" s="12"/>
      <c r="QRG121" s="12"/>
      <c r="QRH121" s="12"/>
      <c r="QRI121" s="12"/>
      <c r="QRJ121" s="12"/>
      <c r="QRK121" s="12"/>
      <c r="QRL121" s="12"/>
      <c r="QRM121" s="12"/>
      <c r="QRN121" s="12"/>
      <c r="QRO121" s="12"/>
      <c r="QRP121" s="12"/>
      <c r="QRQ121" s="12"/>
      <c r="QRR121" s="12"/>
      <c r="QRS121" s="12"/>
      <c r="QRT121" s="12"/>
      <c r="QRU121" s="12"/>
      <c r="QRV121" s="12"/>
      <c r="QRW121" s="12"/>
      <c r="QRX121" s="12"/>
      <c r="QRY121" s="12"/>
      <c r="QRZ121" s="12"/>
      <c r="QSA121" s="12"/>
      <c r="QSB121" s="12"/>
      <c r="QSC121" s="12"/>
      <c r="QSD121" s="12"/>
      <c r="QSE121" s="12"/>
      <c r="QSF121" s="12"/>
      <c r="QSG121" s="12"/>
      <c r="QSH121" s="12"/>
      <c r="QSI121" s="12"/>
      <c r="QSJ121" s="12"/>
      <c r="QSK121" s="12"/>
      <c r="QSL121" s="12"/>
      <c r="QSM121" s="12"/>
      <c r="QSN121" s="12"/>
      <c r="QSO121" s="12"/>
      <c r="QSP121" s="12"/>
      <c r="QSQ121" s="12"/>
      <c r="QSR121" s="12"/>
      <c r="QSS121" s="12"/>
      <c r="QST121" s="12"/>
      <c r="QSU121" s="12"/>
      <c r="QSV121" s="12"/>
      <c r="QSW121" s="12"/>
      <c r="QSX121" s="12"/>
      <c r="QSY121" s="12"/>
      <c r="QSZ121" s="12"/>
      <c r="QTA121" s="12"/>
      <c r="QTB121" s="12"/>
      <c r="QTC121" s="12"/>
      <c r="QTD121" s="12"/>
      <c r="QTE121" s="12"/>
      <c r="QTF121" s="12"/>
      <c r="QTG121" s="12"/>
      <c r="QTH121" s="12"/>
      <c r="QTI121" s="12"/>
      <c r="QTJ121" s="12"/>
      <c r="QTK121" s="12"/>
      <c r="QTL121" s="12"/>
      <c r="QTM121" s="12"/>
      <c r="QTN121" s="12"/>
      <c r="QTO121" s="12"/>
      <c r="QTP121" s="12"/>
      <c r="QTQ121" s="12"/>
      <c r="QTR121" s="12"/>
      <c r="QTS121" s="12"/>
      <c r="QTT121" s="12"/>
      <c r="QTU121" s="12"/>
      <c r="QTV121" s="12"/>
      <c r="QTW121" s="12"/>
      <c r="QTX121" s="12"/>
      <c r="QTY121" s="12"/>
      <c r="QTZ121" s="12"/>
      <c r="QUA121" s="12"/>
      <c r="QUB121" s="12"/>
      <c r="QUC121" s="12"/>
      <c r="QUD121" s="12"/>
      <c r="QUE121" s="12"/>
      <c r="QUF121" s="12"/>
      <c r="QUG121" s="12"/>
      <c r="QUH121" s="12"/>
      <c r="QUI121" s="12"/>
      <c r="QUJ121" s="12"/>
      <c r="QUK121" s="12"/>
      <c r="QUL121" s="12"/>
      <c r="QUM121" s="12"/>
      <c r="QUN121" s="12"/>
      <c r="QUO121" s="12"/>
      <c r="QUP121" s="12"/>
      <c r="QUQ121" s="12"/>
      <c r="QUR121" s="12"/>
      <c r="QUS121" s="12"/>
      <c r="QUT121" s="12"/>
      <c r="QUU121" s="12"/>
      <c r="QUV121" s="12"/>
      <c r="QUW121" s="12"/>
      <c r="QUX121" s="12"/>
      <c r="QUY121" s="12"/>
      <c r="QUZ121" s="12"/>
      <c r="QVA121" s="12"/>
      <c r="QVB121" s="12"/>
      <c r="QVC121" s="12"/>
      <c r="QVD121" s="12"/>
      <c r="QVE121" s="12"/>
      <c r="QVF121" s="12"/>
      <c r="QVG121" s="12"/>
      <c r="QVH121" s="12"/>
      <c r="QVI121" s="12"/>
      <c r="QVJ121" s="12"/>
      <c r="QVK121" s="12"/>
      <c r="QVL121" s="12"/>
      <c r="QVM121" s="12"/>
      <c r="QVN121" s="12"/>
      <c r="QVO121" s="12"/>
      <c r="QVP121" s="12"/>
      <c r="QVQ121" s="12"/>
      <c r="QVR121" s="12"/>
      <c r="QVS121" s="12"/>
      <c r="QVT121" s="12"/>
      <c r="QVU121" s="12"/>
      <c r="QVV121" s="12"/>
      <c r="QVW121" s="12"/>
      <c r="QVX121" s="12"/>
      <c r="QVY121" s="12"/>
      <c r="QVZ121" s="12"/>
      <c r="QWA121" s="12"/>
      <c r="QWB121" s="12"/>
      <c r="QWC121" s="12"/>
      <c r="QWD121" s="12"/>
      <c r="QWE121" s="12"/>
      <c r="QWF121" s="12"/>
      <c r="QWG121" s="12"/>
      <c r="QWH121" s="12"/>
      <c r="QWI121" s="12"/>
      <c r="QWJ121" s="12"/>
      <c r="QWK121" s="12"/>
      <c r="QWL121" s="12"/>
      <c r="QWM121" s="12"/>
      <c r="QWN121" s="12"/>
      <c r="QWO121" s="12"/>
      <c r="QWP121" s="12"/>
      <c r="QWQ121" s="12"/>
      <c r="QWR121" s="12"/>
      <c r="QWS121" s="12"/>
      <c r="QWT121" s="12"/>
      <c r="QWU121" s="12"/>
      <c r="QWV121" s="12"/>
      <c r="QWW121" s="12"/>
      <c r="QWX121" s="12"/>
      <c r="QWY121" s="12"/>
      <c r="QWZ121" s="12"/>
      <c r="QXA121" s="12"/>
      <c r="QXB121" s="12"/>
      <c r="QXC121" s="12"/>
      <c r="QXD121" s="12"/>
      <c r="QXE121" s="12"/>
      <c r="QXF121" s="12"/>
      <c r="QXG121" s="12"/>
      <c r="QXH121" s="12"/>
      <c r="QXI121" s="12"/>
      <c r="QXJ121" s="12"/>
      <c r="QXK121" s="12"/>
      <c r="QXL121" s="12"/>
      <c r="QXM121" s="12"/>
      <c r="QXN121" s="12"/>
      <c r="QXO121" s="12"/>
      <c r="QXP121" s="12"/>
      <c r="QXQ121" s="12"/>
      <c r="QXR121" s="12"/>
      <c r="QXS121" s="12"/>
      <c r="QXT121" s="12"/>
      <c r="QXU121" s="12"/>
      <c r="QXV121" s="12"/>
      <c r="QXW121" s="12"/>
      <c r="QXX121" s="12"/>
      <c r="QXY121" s="12"/>
      <c r="QXZ121" s="12"/>
      <c r="QYA121" s="12"/>
      <c r="QYB121" s="12"/>
      <c r="QYC121" s="12"/>
      <c r="QYD121" s="12"/>
      <c r="QYE121" s="12"/>
      <c r="QYF121" s="12"/>
      <c r="QYG121" s="12"/>
      <c r="QYH121" s="12"/>
      <c r="QYI121" s="12"/>
      <c r="QYJ121" s="12"/>
      <c r="QYK121" s="12"/>
      <c r="QYL121" s="12"/>
      <c r="QYM121" s="12"/>
      <c r="QYN121" s="12"/>
      <c r="QYO121" s="12"/>
      <c r="QYP121" s="12"/>
      <c r="QYQ121" s="12"/>
      <c r="QYR121" s="12"/>
      <c r="QYS121" s="12"/>
      <c r="QYT121" s="12"/>
      <c r="QYU121" s="12"/>
      <c r="QYV121" s="12"/>
      <c r="QYW121" s="12"/>
      <c r="QYX121" s="12"/>
      <c r="QYY121" s="12"/>
      <c r="QYZ121" s="12"/>
      <c r="QZA121" s="12"/>
      <c r="QZB121" s="12"/>
      <c r="QZC121" s="12"/>
      <c r="QZD121" s="12"/>
      <c r="QZE121" s="12"/>
      <c r="QZF121" s="12"/>
      <c r="QZG121" s="12"/>
      <c r="QZH121" s="12"/>
      <c r="QZI121" s="12"/>
      <c r="QZJ121" s="12"/>
      <c r="QZK121" s="12"/>
      <c r="QZL121" s="12"/>
      <c r="QZM121" s="12"/>
      <c r="QZN121" s="12"/>
      <c r="QZO121" s="12"/>
      <c r="QZP121" s="12"/>
      <c r="QZQ121" s="12"/>
      <c r="QZR121" s="12"/>
      <c r="QZS121" s="12"/>
      <c r="QZT121" s="12"/>
      <c r="QZU121" s="12"/>
      <c r="QZV121" s="12"/>
      <c r="QZW121" s="12"/>
      <c r="QZX121" s="12"/>
      <c r="QZY121" s="12"/>
      <c r="QZZ121" s="12"/>
      <c r="RAA121" s="12"/>
      <c r="RAB121" s="12"/>
      <c r="RAC121" s="12"/>
      <c r="RAD121" s="12"/>
      <c r="RAE121" s="12"/>
      <c r="RAF121" s="12"/>
      <c r="RAG121" s="12"/>
      <c r="RAH121" s="12"/>
      <c r="RAI121" s="12"/>
      <c r="RAJ121" s="12"/>
      <c r="RAK121" s="12"/>
      <c r="RAL121" s="12"/>
      <c r="RAM121" s="12"/>
      <c r="RAN121" s="12"/>
      <c r="RAO121" s="12"/>
      <c r="RAP121" s="12"/>
      <c r="RAQ121" s="12"/>
      <c r="RAR121" s="12"/>
      <c r="RAS121" s="12"/>
      <c r="RAT121" s="12"/>
      <c r="RAU121" s="12"/>
      <c r="RAV121" s="12"/>
      <c r="RAW121" s="12"/>
      <c r="RAX121" s="12"/>
      <c r="RAY121" s="12"/>
      <c r="RAZ121" s="12"/>
      <c r="RBA121" s="12"/>
      <c r="RBB121" s="12"/>
      <c r="RBC121" s="12"/>
      <c r="RBD121" s="12"/>
      <c r="RBE121" s="12"/>
      <c r="RBF121" s="12"/>
      <c r="RBG121" s="12"/>
      <c r="RBH121" s="12"/>
      <c r="RBI121" s="12"/>
      <c r="RBJ121" s="12"/>
      <c r="RBK121" s="12"/>
      <c r="RBL121" s="12"/>
      <c r="RBM121" s="12"/>
      <c r="RBN121" s="12"/>
      <c r="RBO121" s="12"/>
      <c r="RBP121" s="12"/>
      <c r="RBQ121" s="12"/>
      <c r="RBR121" s="12"/>
      <c r="RBS121" s="12"/>
      <c r="RBT121" s="12"/>
      <c r="RBU121" s="12"/>
      <c r="RBV121" s="12"/>
      <c r="RBW121" s="12"/>
      <c r="RBX121" s="12"/>
      <c r="RBY121" s="12"/>
      <c r="RBZ121" s="12"/>
      <c r="RCA121" s="12"/>
      <c r="RCB121" s="12"/>
      <c r="RCC121" s="12"/>
      <c r="RCD121" s="12"/>
      <c r="RCE121" s="12"/>
      <c r="RCF121" s="12"/>
      <c r="RCG121" s="12"/>
      <c r="RCH121" s="12"/>
      <c r="RCI121" s="12"/>
      <c r="RCJ121" s="12"/>
      <c r="RCK121" s="12"/>
      <c r="RCL121" s="12"/>
      <c r="RCM121" s="12"/>
      <c r="RCN121" s="12"/>
      <c r="RCO121" s="12"/>
      <c r="RCP121" s="12"/>
      <c r="RCQ121" s="12"/>
      <c r="RCR121" s="12"/>
      <c r="RCS121" s="12"/>
      <c r="RCT121" s="12"/>
      <c r="RCU121" s="12"/>
      <c r="RCV121" s="12"/>
      <c r="RCW121" s="12"/>
      <c r="RCX121" s="12"/>
      <c r="RCY121" s="12"/>
      <c r="RCZ121" s="12"/>
      <c r="RDA121" s="12"/>
      <c r="RDB121" s="12"/>
      <c r="RDC121" s="12"/>
      <c r="RDD121" s="12"/>
      <c r="RDE121" s="12"/>
      <c r="RDF121" s="12"/>
      <c r="RDG121" s="12"/>
      <c r="RDH121" s="12"/>
      <c r="RDI121" s="12"/>
      <c r="RDJ121" s="12"/>
      <c r="RDK121" s="12"/>
      <c r="RDL121" s="12"/>
      <c r="RDM121" s="12"/>
      <c r="RDN121" s="12"/>
      <c r="RDO121" s="12"/>
      <c r="RDP121" s="12"/>
      <c r="RDQ121" s="12"/>
      <c r="RDR121" s="12"/>
      <c r="RDS121" s="12"/>
      <c r="RDT121" s="12"/>
      <c r="RDU121" s="12"/>
      <c r="RDV121" s="12"/>
      <c r="RDW121" s="12"/>
      <c r="RDX121" s="12"/>
      <c r="RDY121" s="12"/>
      <c r="RDZ121" s="12"/>
      <c r="REA121" s="12"/>
      <c r="REB121" s="12"/>
      <c r="REC121" s="12"/>
      <c r="RED121" s="12"/>
      <c r="REE121" s="12"/>
      <c r="REF121" s="12"/>
      <c r="REG121" s="12"/>
      <c r="REH121" s="12"/>
      <c r="REI121" s="12"/>
      <c r="REJ121" s="12"/>
      <c r="REK121" s="12"/>
      <c r="REL121" s="12"/>
      <c r="REM121" s="12"/>
      <c r="REN121" s="12"/>
      <c r="REO121" s="12"/>
      <c r="REP121" s="12"/>
      <c r="REQ121" s="12"/>
      <c r="RER121" s="12"/>
      <c r="RES121" s="12"/>
      <c r="RET121" s="12"/>
      <c r="REU121" s="12"/>
      <c r="REV121" s="12"/>
      <c r="REW121" s="12"/>
      <c r="REX121" s="12"/>
      <c r="REY121" s="12"/>
      <c r="REZ121" s="12"/>
      <c r="RFA121" s="12"/>
      <c r="RFB121" s="12"/>
      <c r="RFC121" s="12"/>
      <c r="RFD121" s="12"/>
      <c r="RFE121" s="12"/>
      <c r="RFF121" s="12"/>
      <c r="RFG121" s="12"/>
      <c r="RFH121" s="12"/>
      <c r="RFI121" s="12"/>
      <c r="RFJ121" s="12"/>
      <c r="RFK121" s="12"/>
      <c r="RFL121" s="12"/>
      <c r="RFM121" s="12"/>
      <c r="RFN121" s="12"/>
      <c r="RFO121" s="12"/>
      <c r="RFP121" s="12"/>
      <c r="RFQ121" s="12"/>
      <c r="RFR121" s="12"/>
      <c r="RFS121" s="12"/>
      <c r="RFT121" s="12"/>
      <c r="RFU121" s="12"/>
      <c r="RFV121" s="12"/>
      <c r="RFW121" s="12"/>
      <c r="RFX121" s="12"/>
      <c r="RFY121" s="12"/>
      <c r="RFZ121" s="12"/>
      <c r="RGA121" s="12"/>
      <c r="RGB121" s="12"/>
      <c r="RGC121" s="12"/>
      <c r="RGD121" s="12"/>
      <c r="RGE121" s="12"/>
      <c r="RGF121" s="12"/>
      <c r="RGG121" s="12"/>
      <c r="RGH121" s="12"/>
      <c r="RGI121" s="12"/>
      <c r="RGJ121" s="12"/>
      <c r="RGK121" s="12"/>
      <c r="RGL121" s="12"/>
      <c r="RGM121" s="12"/>
      <c r="RGN121" s="12"/>
      <c r="RGO121" s="12"/>
      <c r="RGP121" s="12"/>
      <c r="RGQ121" s="12"/>
      <c r="RGR121" s="12"/>
      <c r="RGS121" s="12"/>
      <c r="RGT121" s="12"/>
      <c r="RGU121" s="12"/>
      <c r="RGV121" s="12"/>
      <c r="RGW121" s="12"/>
      <c r="RGX121" s="12"/>
      <c r="RGY121" s="12"/>
      <c r="RGZ121" s="12"/>
      <c r="RHA121" s="12"/>
      <c r="RHB121" s="12"/>
      <c r="RHC121" s="12"/>
      <c r="RHD121" s="12"/>
      <c r="RHE121" s="12"/>
      <c r="RHF121" s="12"/>
      <c r="RHG121" s="12"/>
      <c r="RHH121" s="12"/>
      <c r="RHI121" s="12"/>
      <c r="RHJ121" s="12"/>
      <c r="RHK121" s="12"/>
      <c r="RHL121" s="12"/>
      <c r="RHM121" s="12"/>
      <c r="RHN121" s="12"/>
      <c r="RHO121" s="12"/>
      <c r="RHP121" s="12"/>
      <c r="RHQ121" s="12"/>
      <c r="RHR121" s="12"/>
      <c r="RHS121" s="12"/>
      <c r="RHT121" s="12"/>
      <c r="RHU121" s="12"/>
      <c r="RHV121" s="12"/>
      <c r="RHW121" s="12"/>
      <c r="RHX121" s="12"/>
      <c r="RHY121" s="12"/>
      <c r="RHZ121" s="12"/>
      <c r="RIA121" s="12"/>
      <c r="RIB121" s="12"/>
      <c r="RIC121" s="12"/>
      <c r="RID121" s="12"/>
      <c r="RIE121" s="12"/>
      <c r="RIF121" s="12"/>
      <c r="RIG121" s="12"/>
      <c r="RIH121" s="12"/>
      <c r="RII121" s="12"/>
      <c r="RIJ121" s="12"/>
      <c r="RIK121" s="12"/>
      <c r="RIL121" s="12"/>
      <c r="RIM121" s="12"/>
      <c r="RIN121" s="12"/>
      <c r="RIO121" s="12"/>
      <c r="RIP121" s="12"/>
      <c r="RIQ121" s="12"/>
      <c r="RIR121" s="12"/>
      <c r="RIS121" s="12"/>
      <c r="RIT121" s="12"/>
      <c r="RIU121" s="12"/>
      <c r="RIV121" s="12"/>
      <c r="RIW121" s="12"/>
      <c r="RIX121" s="12"/>
      <c r="RIY121" s="12"/>
      <c r="RIZ121" s="12"/>
      <c r="RJA121" s="12"/>
      <c r="RJB121" s="12"/>
      <c r="RJC121" s="12"/>
      <c r="RJD121" s="12"/>
      <c r="RJE121" s="12"/>
      <c r="RJF121" s="12"/>
      <c r="RJG121" s="12"/>
      <c r="RJH121" s="12"/>
      <c r="RJI121" s="12"/>
      <c r="RJJ121" s="12"/>
      <c r="RJK121" s="12"/>
      <c r="RJL121" s="12"/>
      <c r="RJM121" s="12"/>
      <c r="RJN121" s="12"/>
      <c r="RJO121" s="12"/>
      <c r="RJP121" s="12"/>
      <c r="RJQ121" s="12"/>
      <c r="RJR121" s="12"/>
      <c r="RJS121" s="12"/>
      <c r="RJT121" s="12"/>
      <c r="RJU121" s="12"/>
      <c r="RJV121" s="12"/>
      <c r="RJW121" s="12"/>
      <c r="RJX121" s="12"/>
      <c r="RJY121" s="12"/>
      <c r="RJZ121" s="12"/>
      <c r="RKA121" s="12"/>
      <c r="RKB121" s="12"/>
      <c r="RKC121" s="12"/>
      <c r="RKD121" s="12"/>
      <c r="RKE121" s="12"/>
      <c r="RKF121" s="12"/>
      <c r="RKG121" s="12"/>
      <c r="RKH121" s="12"/>
      <c r="RKI121" s="12"/>
      <c r="RKJ121" s="12"/>
      <c r="RKK121" s="12"/>
      <c r="RKL121" s="12"/>
      <c r="RKM121" s="12"/>
      <c r="RKN121" s="12"/>
      <c r="RKO121" s="12"/>
      <c r="RKP121" s="12"/>
      <c r="RKQ121" s="12"/>
      <c r="RKR121" s="12"/>
      <c r="RKS121" s="12"/>
      <c r="RKT121" s="12"/>
      <c r="RKU121" s="12"/>
      <c r="RKV121" s="12"/>
      <c r="RKW121" s="12"/>
      <c r="RKX121" s="12"/>
      <c r="RKY121" s="12"/>
      <c r="RKZ121" s="12"/>
      <c r="RLA121" s="12"/>
      <c r="RLB121" s="12"/>
      <c r="RLC121" s="12"/>
      <c r="RLD121" s="12"/>
      <c r="RLE121" s="12"/>
      <c r="RLF121" s="12"/>
      <c r="RLG121" s="12"/>
      <c r="RLH121" s="12"/>
      <c r="RLI121" s="12"/>
      <c r="RLJ121" s="12"/>
      <c r="RLK121" s="12"/>
      <c r="RLL121" s="12"/>
      <c r="RLM121" s="12"/>
      <c r="RLN121" s="12"/>
      <c r="RLO121" s="12"/>
      <c r="RLP121" s="12"/>
      <c r="RLQ121" s="12"/>
      <c r="RLR121" s="12"/>
      <c r="RLS121" s="12"/>
      <c r="RLT121" s="12"/>
      <c r="RLU121" s="12"/>
      <c r="RLV121" s="12"/>
      <c r="RLW121" s="12"/>
      <c r="RLX121" s="12"/>
      <c r="RLY121" s="12"/>
      <c r="RLZ121" s="12"/>
      <c r="RMA121" s="12"/>
      <c r="RMB121" s="12"/>
      <c r="RMC121" s="12"/>
      <c r="RMD121" s="12"/>
      <c r="RME121" s="12"/>
      <c r="RMF121" s="12"/>
      <c r="RMG121" s="12"/>
      <c r="RMH121" s="12"/>
      <c r="RMI121" s="12"/>
      <c r="RMJ121" s="12"/>
      <c r="RMK121" s="12"/>
      <c r="RML121" s="12"/>
      <c r="RMM121" s="12"/>
      <c r="RMN121" s="12"/>
      <c r="RMO121" s="12"/>
      <c r="RMP121" s="12"/>
      <c r="RMQ121" s="12"/>
      <c r="RMR121" s="12"/>
      <c r="RMS121" s="12"/>
      <c r="RMT121" s="12"/>
      <c r="RMU121" s="12"/>
      <c r="RMV121" s="12"/>
      <c r="RMW121" s="12"/>
      <c r="RMX121" s="12"/>
      <c r="RMY121" s="12"/>
      <c r="RMZ121" s="12"/>
      <c r="RNA121" s="12"/>
      <c r="RNB121" s="12"/>
      <c r="RNC121" s="12"/>
      <c r="RND121" s="12"/>
      <c r="RNE121" s="12"/>
      <c r="RNF121" s="12"/>
      <c r="RNG121" s="12"/>
      <c r="RNH121" s="12"/>
      <c r="RNI121" s="12"/>
      <c r="RNJ121" s="12"/>
      <c r="RNK121" s="12"/>
      <c r="RNL121" s="12"/>
      <c r="RNM121" s="12"/>
      <c r="RNN121" s="12"/>
      <c r="RNO121" s="12"/>
      <c r="RNP121" s="12"/>
      <c r="RNQ121" s="12"/>
      <c r="RNR121" s="12"/>
      <c r="RNS121" s="12"/>
      <c r="RNT121" s="12"/>
      <c r="RNU121" s="12"/>
      <c r="RNV121" s="12"/>
      <c r="RNW121" s="12"/>
      <c r="RNX121" s="12"/>
      <c r="RNY121" s="12"/>
      <c r="RNZ121" s="12"/>
      <c r="ROA121" s="12"/>
      <c r="ROB121" s="12"/>
      <c r="ROC121" s="12"/>
      <c r="ROD121" s="12"/>
      <c r="ROE121" s="12"/>
      <c r="ROF121" s="12"/>
      <c r="ROG121" s="12"/>
      <c r="ROH121" s="12"/>
      <c r="ROI121" s="12"/>
      <c r="ROJ121" s="12"/>
      <c r="ROK121" s="12"/>
      <c r="ROL121" s="12"/>
      <c r="ROM121" s="12"/>
      <c r="RON121" s="12"/>
      <c r="ROO121" s="12"/>
      <c r="ROP121" s="12"/>
      <c r="ROQ121" s="12"/>
      <c r="ROR121" s="12"/>
      <c r="ROS121" s="12"/>
      <c r="ROT121" s="12"/>
      <c r="ROU121" s="12"/>
      <c r="ROV121" s="12"/>
      <c r="ROW121" s="12"/>
      <c r="ROX121" s="12"/>
      <c r="ROY121" s="12"/>
      <c r="ROZ121" s="12"/>
      <c r="RPA121" s="12"/>
      <c r="RPB121" s="12"/>
      <c r="RPC121" s="12"/>
      <c r="RPD121" s="12"/>
      <c r="RPE121" s="12"/>
      <c r="RPF121" s="12"/>
      <c r="RPG121" s="12"/>
      <c r="RPH121" s="12"/>
      <c r="RPI121" s="12"/>
      <c r="RPJ121" s="12"/>
      <c r="RPK121" s="12"/>
      <c r="RPL121" s="12"/>
      <c r="RPM121" s="12"/>
      <c r="RPN121" s="12"/>
      <c r="RPO121" s="12"/>
      <c r="RPP121" s="12"/>
      <c r="RPQ121" s="12"/>
      <c r="RPR121" s="12"/>
      <c r="RPS121" s="12"/>
      <c r="RPT121" s="12"/>
      <c r="RPU121" s="12"/>
      <c r="RPV121" s="12"/>
      <c r="RPW121" s="12"/>
      <c r="RPX121" s="12"/>
      <c r="RPY121" s="12"/>
      <c r="RPZ121" s="12"/>
      <c r="RQA121" s="12"/>
      <c r="RQB121" s="12"/>
      <c r="RQC121" s="12"/>
      <c r="RQD121" s="12"/>
      <c r="RQE121" s="12"/>
      <c r="RQF121" s="12"/>
      <c r="RQG121" s="12"/>
      <c r="RQH121" s="12"/>
      <c r="RQI121" s="12"/>
      <c r="RQJ121" s="12"/>
      <c r="RQK121" s="12"/>
      <c r="RQL121" s="12"/>
      <c r="RQM121" s="12"/>
      <c r="RQN121" s="12"/>
      <c r="RQO121" s="12"/>
      <c r="RQP121" s="12"/>
      <c r="RQQ121" s="12"/>
      <c r="RQR121" s="12"/>
      <c r="RQS121" s="12"/>
      <c r="RQT121" s="12"/>
      <c r="RQU121" s="12"/>
      <c r="RQV121" s="12"/>
      <c r="RQW121" s="12"/>
      <c r="RQX121" s="12"/>
      <c r="RQY121" s="12"/>
      <c r="RQZ121" s="12"/>
      <c r="RRA121" s="12"/>
      <c r="RRB121" s="12"/>
      <c r="RRC121" s="12"/>
      <c r="RRD121" s="12"/>
      <c r="RRE121" s="12"/>
      <c r="RRF121" s="12"/>
      <c r="RRG121" s="12"/>
      <c r="RRH121" s="12"/>
      <c r="RRI121" s="12"/>
      <c r="RRJ121" s="12"/>
      <c r="RRK121" s="12"/>
      <c r="RRL121" s="12"/>
      <c r="RRM121" s="12"/>
      <c r="RRN121" s="12"/>
      <c r="RRO121" s="12"/>
      <c r="RRP121" s="12"/>
      <c r="RRQ121" s="12"/>
      <c r="RRR121" s="12"/>
      <c r="RRS121" s="12"/>
      <c r="RRT121" s="12"/>
      <c r="RRU121" s="12"/>
      <c r="RRV121" s="12"/>
      <c r="RRW121" s="12"/>
      <c r="RRX121" s="12"/>
      <c r="RRY121" s="12"/>
      <c r="RRZ121" s="12"/>
      <c r="RSA121" s="12"/>
      <c r="RSB121" s="12"/>
      <c r="RSC121" s="12"/>
      <c r="RSD121" s="12"/>
      <c r="RSE121" s="12"/>
      <c r="RSF121" s="12"/>
      <c r="RSG121" s="12"/>
      <c r="RSH121" s="12"/>
      <c r="RSI121" s="12"/>
      <c r="RSJ121" s="12"/>
      <c r="RSK121" s="12"/>
      <c r="RSL121" s="12"/>
      <c r="RSM121" s="12"/>
      <c r="RSN121" s="12"/>
      <c r="RSO121" s="12"/>
      <c r="RSP121" s="12"/>
      <c r="RSQ121" s="12"/>
      <c r="RSR121" s="12"/>
      <c r="RSS121" s="12"/>
      <c r="RST121" s="12"/>
      <c r="RSU121" s="12"/>
      <c r="RSV121" s="12"/>
      <c r="RSW121" s="12"/>
      <c r="RSX121" s="12"/>
      <c r="RSY121" s="12"/>
      <c r="RSZ121" s="12"/>
      <c r="RTA121" s="12"/>
      <c r="RTB121" s="12"/>
      <c r="RTC121" s="12"/>
      <c r="RTD121" s="12"/>
      <c r="RTE121" s="12"/>
      <c r="RTF121" s="12"/>
      <c r="RTG121" s="12"/>
      <c r="RTH121" s="12"/>
      <c r="RTI121" s="12"/>
      <c r="RTJ121" s="12"/>
      <c r="RTK121" s="12"/>
      <c r="RTL121" s="12"/>
      <c r="RTM121" s="12"/>
      <c r="RTN121" s="12"/>
      <c r="RTO121" s="12"/>
      <c r="RTP121" s="12"/>
      <c r="RTQ121" s="12"/>
      <c r="RTR121" s="12"/>
      <c r="RTS121" s="12"/>
      <c r="RTT121" s="12"/>
      <c r="RTU121" s="12"/>
      <c r="RTV121" s="12"/>
      <c r="RTW121" s="12"/>
      <c r="RTX121" s="12"/>
      <c r="RTY121" s="12"/>
      <c r="RTZ121" s="12"/>
      <c r="RUA121" s="12"/>
      <c r="RUB121" s="12"/>
      <c r="RUC121" s="12"/>
      <c r="RUD121" s="12"/>
      <c r="RUE121" s="12"/>
      <c r="RUF121" s="12"/>
      <c r="RUG121" s="12"/>
      <c r="RUH121" s="12"/>
      <c r="RUI121" s="12"/>
      <c r="RUJ121" s="12"/>
      <c r="RUK121" s="12"/>
      <c r="RUL121" s="12"/>
      <c r="RUM121" s="12"/>
      <c r="RUN121" s="12"/>
      <c r="RUO121" s="12"/>
      <c r="RUP121" s="12"/>
      <c r="RUQ121" s="12"/>
      <c r="RUR121" s="12"/>
      <c r="RUS121" s="12"/>
      <c r="RUT121" s="12"/>
      <c r="RUU121" s="12"/>
      <c r="RUV121" s="12"/>
      <c r="RUW121" s="12"/>
      <c r="RUX121" s="12"/>
      <c r="RUY121" s="12"/>
      <c r="RUZ121" s="12"/>
      <c r="RVA121" s="12"/>
      <c r="RVB121" s="12"/>
      <c r="RVC121" s="12"/>
      <c r="RVD121" s="12"/>
      <c r="RVE121" s="12"/>
      <c r="RVF121" s="12"/>
      <c r="RVG121" s="12"/>
      <c r="RVH121" s="12"/>
      <c r="RVI121" s="12"/>
      <c r="RVJ121" s="12"/>
      <c r="RVK121" s="12"/>
      <c r="RVL121" s="12"/>
      <c r="RVM121" s="12"/>
      <c r="RVN121" s="12"/>
      <c r="RVO121" s="12"/>
      <c r="RVP121" s="12"/>
      <c r="RVQ121" s="12"/>
      <c r="RVR121" s="12"/>
      <c r="RVS121" s="12"/>
      <c r="RVT121" s="12"/>
      <c r="RVU121" s="12"/>
      <c r="RVV121" s="12"/>
      <c r="RVW121" s="12"/>
      <c r="RVX121" s="12"/>
      <c r="RVY121" s="12"/>
      <c r="RVZ121" s="12"/>
      <c r="RWA121" s="12"/>
      <c r="RWB121" s="12"/>
      <c r="RWC121" s="12"/>
      <c r="RWD121" s="12"/>
      <c r="RWE121" s="12"/>
      <c r="RWF121" s="12"/>
      <c r="RWG121" s="12"/>
      <c r="RWH121" s="12"/>
      <c r="RWI121" s="12"/>
      <c r="RWJ121" s="12"/>
      <c r="RWK121" s="12"/>
      <c r="RWL121" s="12"/>
      <c r="RWM121" s="12"/>
      <c r="RWN121" s="12"/>
      <c r="RWO121" s="12"/>
      <c r="RWP121" s="12"/>
      <c r="RWQ121" s="12"/>
      <c r="RWR121" s="12"/>
      <c r="RWS121" s="12"/>
      <c r="RWT121" s="12"/>
      <c r="RWU121" s="12"/>
      <c r="RWV121" s="12"/>
      <c r="RWW121" s="12"/>
      <c r="RWX121" s="12"/>
      <c r="RWY121" s="12"/>
      <c r="RWZ121" s="12"/>
      <c r="RXA121" s="12"/>
      <c r="RXB121" s="12"/>
      <c r="RXC121" s="12"/>
      <c r="RXD121" s="12"/>
      <c r="RXE121" s="12"/>
      <c r="RXF121" s="12"/>
      <c r="RXG121" s="12"/>
      <c r="RXH121" s="12"/>
      <c r="RXI121" s="12"/>
      <c r="RXJ121" s="12"/>
      <c r="RXK121" s="12"/>
      <c r="RXL121" s="12"/>
      <c r="RXM121" s="12"/>
      <c r="RXN121" s="12"/>
      <c r="RXO121" s="12"/>
      <c r="RXP121" s="12"/>
      <c r="RXQ121" s="12"/>
      <c r="RXR121" s="12"/>
      <c r="RXS121" s="12"/>
      <c r="RXT121" s="12"/>
      <c r="RXU121" s="12"/>
      <c r="RXV121" s="12"/>
      <c r="RXW121" s="12"/>
      <c r="RXX121" s="12"/>
      <c r="RXY121" s="12"/>
      <c r="RXZ121" s="12"/>
      <c r="RYA121" s="12"/>
      <c r="RYB121" s="12"/>
      <c r="RYC121" s="12"/>
      <c r="RYD121" s="12"/>
      <c r="RYE121" s="12"/>
      <c r="RYF121" s="12"/>
      <c r="RYG121" s="12"/>
      <c r="RYH121" s="12"/>
      <c r="RYI121" s="12"/>
      <c r="RYJ121" s="12"/>
      <c r="RYK121" s="12"/>
      <c r="RYL121" s="12"/>
      <c r="RYM121" s="12"/>
      <c r="RYN121" s="12"/>
      <c r="RYO121" s="12"/>
      <c r="RYP121" s="12"/>
      <c r="RYQ121" s="12"/>
      <c r="RYR121" s="12"/>
      <c r="RYS121" s="12"/>
      <c r="RYT121" s="12"/>
      <c r="RYU121" s="12"/>
      <c r="RYV121" s="12"/>
      <c r="RYW121" s="12"/>
      <c r="RYX121" s="12"/>
      <c r="RYY121" s="12"/>
      <c r="RYZ121" s="12"/>
      <c r="RZA121" s="12"/>
      <c r="RZB121" s="12"/>
      <c r="RZC121" s="12"/>
      <c r="RZD121" s="12"/>
      <c r="RZE121" s="12"/>
      <c r="RZF121" s="12"/>
      <c r="RZG121" s="12"/>
      <c r="RZH121" s="12"/>
      <c r="RZI121" s="12"/>
      <c r="RZJ121" s="12"/>
      <c r="RZK121" s="12"/>
      <c r="RZL121" s="12"/>
      <c r="RZM121" s="12"/>
      <c r="RZN121" s="12"/>
      <c r="RZO121" s="12"/>
      <c r="RZP121" s="12"/>
      <c r="RZQ121" s="12"/>
      <c r="RZR121" s="12"/>
      <c r="RZS121" s="12"/>
      <c r="RZT121" s="12"/>
      <c r="RZU121" s="12"/>
      <c r="RZV121" s="12"/>
      <c r="RZW121" s="12"/>
      <c r="RZX121" s="12"/>
      <c r="RZY121" s="12"/>
      <c r="RZZ121" s="12"/>
      <c r="SAA121" s="12"/>
      <c r="SAB121" s="12"/>
      <c r="SAC121" s="12"/>
      <c r="SAD121" s="12"/>
      <c r="SAE121" s="12"/>
      <c r="SAF121" s="12"/>
      <c r="SAG121" s="12"/>
      <c r="SAH121" s="12"/>
      <c r="SAI121" s="12"/>
      <c r="SAJ121" s="12"/>
      <c r="SAK121" s="12"/>
      <c r="SAL121" s="12"/>
      <c r="SAM121" s="12"/>
      <c r="SAN121" s="12"/>
      <c r="SAO121" s="12"/>
      <c r="SAP121" s="12"/>
      <c r="SAQ121" s="12"/>
      <c r="SAR121" s="12"/>
      <c r="SAS121" s="12"/>
      <c r="SAT121" s="12"/>
      <c r="SAU121" s="12"/>
      <c r="SAV121" s="12"/>
      <c r="SAW121" s="12"/>
      <c r="SAX121" s="12"/>
      <c r="SAY121" s="12"/>
      <c r="SAZ121" s="12"/>
      <c r="SBA121" s="12"/>
      <c r="SBB121" s="12"/>
      <c r="SBC121" s="12"/>
      <c r="SBD121" s="12"/>
      <c r="SBE121" s="12"/>
      <c r="SBF121" s="12"/>
      <c r="SBG121" s="12"/>
      <c r="SBH121" s="12"/>
      <c r="SBI121" s="12"/>
      <c r="SBJ121" s="12"/>
      <c r="SBK121" s="12"/>
      <c r="SBL121" s="12"/>
      <c r="SBM121" s="12"/>
      <c r="SBN121" s="12"/>
      <c r="SBO121" s="12"/>
      <c r="SBP121" s="12"/>
      <c r="SBQ121" s="12"/>
      <c r="SBR121" s="12"/>
      <c r="SBS121" s="12"/>
      <c r="SBT121" s="12"/>
      <c r="SBU121" s="12"/>
      <c r="SBV121" s="12"/>
      <c r="SBW121" s="12"/>
      <c r="SBX121" s="12"/>
      <c r="SBY121" s="12"/>
      <c r="SBZ121" s="12"/>
      <c r="SCA121" s="12"/>
      <c r="SCB121" s="12"/>
      <c r="SCC121" s="12"/>
      <c r="SCD121" s="12"/>
      <c r="SCE121" s="12"/>
      <c r="SCF121" s="12"/>
      <c r="SCG121" s="12"/>
      <c r="SCH121" s="12"/>
      <c r="SCI121" s="12"/>
      <c r="SCJ121" s="12"/>
      <c r="SCK121" s="12"/>
      <c r="SCL121" s="12"/>
      <c r="SCM121" s="12"/>
      <c r="SCN121" s="12"/>
      <c r="SCO121" s="12"/>
      <c r="SCP121" s="12"/>
      <c r="SCQ121" s="12"/>
      <c r="SCR121" s="12"/>
      <c r="SCS121" s="12"/>
      <c r="SCT121" s="12"/>
      <c r="SCU121" s="12"/>
      <c r="SCV121" s="12"/>
      <c r="SCW121" s="12"/>
      <c r="SCX121" s="12"/>
      <c r="SCY121" s="12"/>
      <c r="SCZ121" s="12"/>
      <c r="SDA121" s="12"/>
      <c r="SDB121" s="12"/>
      <c r="SDC121" s="12"/>
      <c r="SDD121" s="12"/>
      <c r="SDE121" s="12"/>
      <c r="SDF121" s="12"/>
      <c r="SDG121" s="12"/>
      <c r="SDH121" s="12"/>
      <c r="SDI121" s="12"/>
      <c r="SDJ121" s="12"/>
      <c r="SDK121" s="12"/>
      <c r="SDL121" s="12"/>
      <c r="SDM121" s="12"/>
      <c r="SDN121" s="12"/>
      <c r="SDO121" s="12"/>
      <c r="SDP121" s="12"/>
      <c r="SDQ121" s="12"/>
      <c r="SDR121" s="12"/>
      <c r="SDS121" s="12"/>
      <c r="SDT121" s="12"/>
      <c r="SDU121" s="12"/>
      <c r="SDV121" s="12"/>
      <c r="SDW121" s="12"/>
      <c r="SDX121" s="12"/>
      <c r="SDY121" s="12"/>
      <c r="SDZ121" s="12"/>
      <c r="SEA121" s="12"/>
      <c r="SEB121" s="12"/>
      <c r="SEC121" s="12"/>
      <c r="SED121" s="12"/>
      <c r="SEE121" s="12"/>
      <c r="SEF121" s="12"/>
      <c r="SEG121" s="12"/>
      <c r="SEH121" s="12"/>
      <c r="SEI121" s="12"/>
      <c r="SEJ121" s="12"/>
      <c r="SEK121" s="12"/>
      <c r="SEL121" s="12"/>
      <c r="SEM121" s="12"/>
      <c r="SEN121" s="12"/>
      <c r="SEO121" s="12"/>
      <c r="SEP121" s="12"/>
      <c r="SEQ121" s="12"/>
      <c r="SER121" s="12"/>
      <c r="SES121" s="12"/>
      <c r="SET121" s="12"/>
      <c r="SEU121" s="12"/>
      <c r="SEV121" s="12"/>
      <c r="SEW121" s="12"/>
      <c r="SEX121" s="12"/>
      <c r="SEY121" s="12"/>
      <c r="SEZ121" s="12"/>
      <c r="SFA121" s="12"/>
      <c r="SFB121" s="12"/>
      <c r="SFC121" s="12"/>
      <c r="SFD121" s="12"/>
      <c r="SFE121" s="12"/>
      <c r="SFF121" s="12"/>
      <c r="SFG121" s="12"/>
      <c r="SFH121" s="12"/>
      <c r="SFI121" s="12"/>
      <c r="SFJ121" s="12"/>
      <c r="SFK121" s="12"/>
      <c r="SFL121" s="12"/>
      <c r="SFM121" s="12"/>
      <c r="SFN121" s="12"/>
      <c r="SFO121" s="12"/>
      <c r="SFP121" s="12"/>
      <c r="SFQ121" s="12"/>
      <c r="SFR121" s="12"/>
      <c r="SFS121" s="12"/>
      <c r="SFT121" s="12"/>
      <c r="SFU121" s="12"/>
      <c r="SFV121" s="12"/>
      <c r="SFW121" s="12"/>
      <c r="SFX121" s="12"/>
      <c r="SFY121" s="12"/>
      <c r="SFZ121" s="12"/>
      <c r="SGA121" s="12"/>
      <c r="SGB121" s="12"/>
      <c r="SGC121" s="12"/>
      <c r="SGD121" s="12"/>
      <c r="SGE121" s="12"/>
      <c r="SGF121" s="12"/>
      <c r="SGG121" s="12"/>
      <c r="SGH121" s="12"/>
      <c r="SGI121" s="12"/>
      <c r="SGJ121" s="12"/>
      <c r="SGK121" s="12"/>
      <c r="SGL121" s="12"/>
      <c r="SGM121" s="12"/>
      <c r="SGN121" s="12"/>
      <c r="SGO121" s="12"/>
      <c r="SGP121" s="12"/>
      <c r="SGQ121" s="12"/>
      <c r="SGR121" s="12"/>
      <c r="SGS121" s="12"/>
      <c r="SGT121" s="12"/>
      <c r="SGU121" s="12"/>
      <c r="SGV121" s="12"/>
      <c r="SGW121" s="12"/>
      <c r="SGX121" s="12"/>
      <c r="SGY121" s="12"/>
      <c r="SGZ121" s="12"/>
      <c r="SHA121" s="12"/>
      <c r="SHB121" s="12"/>
      <c r="SHC121" s="12"/>
      <c r="SHD121" s="12"/>
      <c r="SHE121" s="12"/>
      <c r="SHF121" s="12"/>
      <c r="SHG121" s="12"/>
      <c r="SHH121" s="12"/>
      <c r="SHI121" s="12"/>
      <c r="SHJ121" s="12"/>
      <c r="SHK121" s="12"/>
      <c r="SHL121" s="12"/>
      <c r="SHM121" s="12"/>
      <c r="SHN121" s="12"/>
      <c r="SHO121" s="12"/>
      <c r="SHP121" s="12"/>
      <c r="SHQ121" s="12"/>
      <c r="SHR121" s="12"/>
      <c r="SHS121" s="12"/>
      <c r="SHT121" s="12"/>
      <c r="SHU121" s="12"/>
      <c r="SHV121" s="12"/>
      <c r="SHW121" s="12"/>
      <c r="SHX121" s="12"/>
      <c r="SHY121" s="12"/>
      <c r="SHZ121" s="12"/>
      <c r="SIA121" s="12"/>
      <c r="SIB121" s="12"/>
      <c r="SIC121" s="12"/>
      <c r="SID121" s="12"/>
      <c r="SIE121" s="12"/>
      <c r="SIF121" s="12"/>
      <c r="SIG121" s="12"/>
      <c r="SIH121" s="12"/>
      <c r="SII121" s="12"/>
      <c r="SIJ121" s="12"/>
      <c r="SIK121" s="12"/>
      <c r="SIL121" s="12"/>
      <c r="SIM121" s="12"/>
      <c r="SIN121" s="12"/>
      <c r="SIO121" s="12"/>
      <c r="SIP121" s="12"/>
      <c r="SIQ121" s="12"/>
      <c r="SIR121" s="12"/>
      <c r="SIS121" s="12"/>
      <c r="SIT121" s="12"/>
      <c r="SIU121" s="12"/>
      <c r="SIV121" s="12"/>
      <c r="SIW121" s="12"/>
      <c r="SIX121" s="12"/>
      <c r="SIY121" s="12"/>
      <c r="SIZ121" s="12"/>
      <c r="SJA121" s="12"/>
      <c r="SJB121" s="12"/>
      <c r="SJC121" s="12"/>
      <c r="SJD121" s="12"/>
      <c r="SJE121" s="12"/>
      <c r="SJF121" s="12"/>
      <c r="SJG121" s="12"/>
      <c r="SJH121" s="12"/>
      <c r="SJI121" s="12"/>
      <c r="SJJ121" s="12"/>
      <c r="SJK121" s="12"/>
      <c r="SJL121" s="12"/>
      <c r="SJM121" s="12"/>
      <c r="SJN121" s="12"/>
      <c r="SJO121" s="12"/>
      <c r="SJP121" s="12"/>
      <c r="SJQ121" s="12"/>
      <c r="SJR121" s="12"/>
      <c r="SJS121" s="12"/>
      <c r="SJT121" s="12"/>
      <c r="SJU121" s="12"/>
      <c r="SJV121" s="12"/>
      <c r="SJW121" s="12"/>
      <c r="SJX121" s="12"/>
      <c r="SJY121" s="12"/>
      <c r="SJZ121" s="12"/>
      <c r="SKA121" s="12"/>
      <c r="SKB121" s="12"/>
      <c r="SKC121" s="12"/>
      <c r="SKD121" s="12"/>
      <c r="SKE121" s="12"/>
      <c r="SKF121" s="12"/>
      <c r="SKG121" s="12"/>
      <c r="SKH121" s="12"/>
      <c r="SKI121" s="12"/>
      <c r="SKJ121" s="12"/>
      <c r="SKK121" s="12"/>
      <c r="SKL121" s="12"/>
      <c r="SKM121" s="12"/>
      <c r="SKN121" s="12"/>
      <c r="SKO121" s="12"/>
      <c r="SKP121" s="12"/>
      <c r="SKQ121" s="12"/>
      <c r="SKR121" s="12"/>
      <c r="SKS121" s="12"/>
      <c r="SKT121" s="12"/>
      <c r="SKU121" s="12"/>
      <c r="SKV121" s="12"/>
      <c r="SKW121" s="12"/>
      <c r="SKX121" s="12"/>
      <c r="SKY121" s="12"/>
      <c r="SKZ121" s="12"/>
      <c r="SLA121" s="12"/>
      <c r="SLB121" s="12"/>
      <c r="SLC121" s="12"/>
      <c r="SLD121" s="12"/>
      <c r="SLE121" s="12"/>
      <c r="SLF121" s="12"/>
      <c r="SLG121" s="12"/>
      <c r="SLH121" s="12"/>
      <c r="SLI121" s="12"/>
      <c r="SLJ121" s="12"/>
      <c r="SLK121" s="12"/>
      <c r="SLL121" s="12"/>
      <c r="SLM121" s="12"/>
      <c r="SLN121" s="12"/>
      <c r="SLO121" s="12"/>
      <c r="SLP121" s="12"/>
      <c r="SLQ121" s="12"/>
      <c r="SLR121" s="12"/>
      <c r="SLS121" s="12"/>
      <c r="SLT121" s="12"/>
      <c r="SLU121" s="12"/>
      <c r="SLV121" s="12"/>
      <c r="SLW121" s="12"/>
      <c r="SLX121" s="12"/>
      <c r="SLY121" s="12"/>
      <c r="SLZ121" s="12"/>
      <c r="SMA121" s="12"/>
      <c r="SMB121" s="12"/>
      <c r="SMC121" s="12"/>
      <c r="SMD121" s="12"/>
      <c r="SME121" s="12"/>
      <c r="SMF121" s="12"/>
      <c r="SMG121" s="12"/>
      <c r="SMH121" s="12"/>
      <c r="SMI121" s="12"/>
      <c r="SMJ121" s="12"/>
      <c r="SMK121" s="12"/>
      <c r="SML121" s="12"/>
      <c r="SMM121" s="12"/>
      <c r="SMN121" s="12"/>
      <c r="SMO121" s="12"/>
      <c r="SMP121" s="12"/>
      <c r="SMQ121" s="12"/>
      <c r="SMR121" s="12"/>
      <c r="SMS121" s="12"/>
      <c r="SMT121" s="12"/>
      <c r="SMU121" s="12"/>
      <c r="SMV121" s="12"/>
      <c r="SMW121" s="12"/>
      <c r="SMX121" s="12"/>
      <c r="SMY121" s="12"/>
      <c r="SMZ121" s="12"/>
      <c r="SNA121" s="12"/>
      <c r="SNB121" s="12"/>
      <c r="SNC121" s="12"/>
      <c r="SND121" s="12"/>
      <c r="SNE121" s="12"/>
      <c r="SNF121" s="12"/>
      <c r="SNG121" s="12"/>
      <c r="SNH121" s="12"/>
      <c r="SNI121" s="12"/>
      <c r="SNJ121" s="12"/>
      <c r="SNK121" s="12"/>
      <c r="SNL121" s="12"/>
      <c r="SNM121" s="12"/>
      <c r="SNN121" s="12"/>
      <c r="SNO121" s="12"/>
      <c r="SNP121" s="12"/>
      <c r="SNQ121" s="12"/>
      <c r="SNR121" s="12"/>
      <c r="SNS121" s="12"/>
      <c r="SNT121" s="12"/>
      <c r="SNU121" s="12"/>
      <c r="SNV121" s="12"/>
      <c r="SNW121" s="12"/>
      <c r="SNX121" s="12"/>
      <c r="SNY121" s="12"/>
      <c r="SNZ121" s="12"/>
      <c r="SOA121" s="12"/>
      <c r="SOB121" s="12"/>
      <c r="SOC121" s="12"/>
      <c r="SOD121" s="12"/>
      <c r="SOE121" s="12"/>
      <c r="SOF121" s="12"/>
      <c r="SOG121" s="12"/>
      <c r="SOH121" s="12"/>
      <c r="SOI121" s="12"/>
      <c r="SOJ121" s="12"/>
      <c r="SOK121" s="12"/>
      <c r="SOL121" s="12"/>
      <c r="SOM121" s="12"/>
      <c r="SON121" s="12"/>
      <c r="SOO121" s="12"/>
      <c r="SOP121" s="12"/>
      <c r="SOQ121" s="12"/>
      <c r="SOR121" s="12"/>
      <c r="SOS121" s="12"/>
      <c r="SOT121" s="12"/>
      <c r="SOU121" s="12"/>
      <c r="SOV121" s="12"/>
      <c r="SOW121" s="12"/>
      <c r="SOX121" s="12"/>
      <c r="SOY121" s="12"/>
      <c r="SOZ121" s="12"/>
      <c r="SPA121" s="12"/>
      <c r="SPB121" s="12"/>
      <c r="SPC121" s="12"/>
      <c r="SPD121" s="12"/>
      <c r="SPE121" s="12"/>
      <c r="SPF121" s="12"/>
      <c r="SPG121" s="12"/>
      <c r="SPH121" s="12"/>
      <c r="SPI121" s="12"/>
      <c r="SPJ121" s="12"/>
      <c r="SPK121" s="12"/>
      <c r="SPL121" s="12"/>
      <c r="SPM121" s="12"/>
      <c r="SPN121" s="12"/>
      <c r="SPO121" s="12"/>
      <c r="SPP121" s="12"/>
      <c r="SPQ121" s="12"/>
      <c r="SPR121" s="12"/>
      <c r="SPS121" s="12"/>
      <c r="SPT121" s="12"/>
      <c r="SPU121" s="12"/>
      <c r="SPV121" s="12"/>
      <c r="SPW121" s="12"/>
      <c r="SPX121" s="12"/>
      <c r="SPY121" s="12"/>
      <c r="SPZ121" s="12"/>
      <c r="SQA121" s="12"/>
      <c r="SQB121" s="12"/>
      <c r="SQC121" s="12"/>
      <c r="SQD121" s="12"/>
      <c r="SQE121" s="12"/>
      <c r="SQF121" s="12"/>
      <c r="SQG121" s="12"/>
      <c r="SQH121" s="12"/>
      <c r="SQI121" s="12"/>
      <c r="SQJ121" s="12"/>
      <c r="SQK121" s="12"/>
      <c r="SQL121" s="12"/>
      <c r="SQM121" s="12"/>
      <c r="SQN121" s="12"/>
      <c r="SQO121" s="12"/>
      <c r="SQP121" s="12"/>
      <c r="SQQ121" s="12"/>
      <c r="SQR121" s="12"/>
      <c r="SQS121" s="12"/>
      <c r="SQT121" s="12"/>
      <c r="SQU121" s="12"/>
      <c r="SQV121" s="12"/>
      <c r="SQW121" s="12"/>
      <c r="SQX121" s="12"/>
      <c r="SQY121" s="12"/>
      <c r="SQZ121" s="12"/>
      <c r="SRA121" s="12"/>
      <c r="SRB121" s="12"/>
      <c r="SRC121" s="12"/>
      <c r="SRD121" s="12"/>
      <c r="SRE121" s="12"/>
      <c r="SRF121" s="12"/>
      <c r="SRG121" s="12"/>
      <c r="SRH121" s="12"/>
      <c r="SRI121" s="12"/>
      <c r="SRJ121" s="12"/>
      <c r="SRK121" s="12"/>
      <c r="SRL121" s="12"/>
      <c r="SRM121" s="12"/>
      <c r="SRN121" s="12"/>
      <c r="SRO121" s="12"/>
      <c r="SRP121" s="12"/>
      <c r="SRQ121" s="12"/>
      <c r="SRR121" s="12"/>
      <c r="SRS121" s="12"/>
      <c r="SRT121" s="12"/>
      <c r="SRU121" s="12"/>
      <c r="SRV121" s="12"/>
      <c r="SRW121" s="12"/>
      <c r="SRX121" s="12"/>
      <c r="SRY121" s="12"/>
      <c r="SRZ121" s="12"/>
      <c r="SSA121" s="12"/>
      <c r="SSB121" s="12"/>
      <c r="SSC121" s="12"/>
      <c r="SSD121" s="12"/>
      <c r="SSE121" s="12"/>
      <c r="SSF121" s="12"/>
      <c r="SSG121" s="12"/>
      <c r="SSH121" s="12"/>
      <c r="SSI121" s="12"/>
      <c r="SSJ121" s="12"/>
      <c r="SSK121" s="12"/>
      <c r="SSL121" s="12"/>
      <c r="SSM121" s="12"/>
      <c r="SSN121" s="12"/>
      <c r="SSO121" s="12"/>
      <c r="SSP121" s="12"/>
      <c r="SSQ121" s="12"/>
      <c r="SSR121" s="12"/>
      <c r="SSS121" s="12"/>
      <c r="SST121" s="12"/>
      <c r="SSU121" s="12"/>
      <c r="SSV121" s="12"/>
      <c r="SSW121" s="12"/>
      <c r="SSX121" s="12"/>
      <c r="SSY121" s="12"/>
      <c r="SSZ121" s="12"/>
      <c r="STA121" s="12"/>
      <c r="STB121" s="12"/>
      <c r="STC121" s="12"/>
      <c r="STD121" s="12"/>
      <c r="STE121" s="12"/>
      <c r="STF121" s="12"/>
      <c r="STG121" s="12"/>
      <c r="STH121" s="12"/>
      <c r="STI121" s="12"/>
      <c r="STJ121" s="12"/>
      <c r="STK121" s="12"/>
      <c r="STL121" s="12"/>
      <c r="STM121" s="12"/>
      <c r="STN121" s="12"/>
      <c r="STO121" s="12"/>
      <c r="STP121" s="12"/>
      <c r="STQ121" s="12"/>
      <c r="STR121" s="12"/>
      <c r="STS121" s="12"/>
      <c r="STT121" s="12"/>
      <c r="STU121" s="12"/>
      <c r="STV121" s="12"/>
      <c r="STW121" s="12"/>
      <c r="STX121" s="12"/>
      <c r="STY121" s="12"/>
      <c r="STZ121" s="12"/>
      <c r="SUA121" s="12"/>
      <c r="SUB121" s="12"/>
      <c r="SUC121" s="12"/>
      <c r="SUD121" s="12"/>
      <c r="SUE121" s="12"/>
      <c r="SUF121" s="12"/>
      <c r="SUG121" s="12"/>
      <c r="SUH121" s="12"/>
      <c r="SUI121" s="12"/>
      <c r="SUJ121" s="12"/>
      <c r="SUK121" s="12"/>
      <c r="SUL121" s="12"/>
      <c r="SUM121" s="12"/>
      <c r="SUN121" s="12"/>
      <c r="SUO121" s="12"/>
      <c r="SUP121" s="12"/>
      <c r="SUQ121" s="12"/>
      <c r="SUR121" s="12"/>
      <c r="SUS121" s="12"/>
      <c r="SUT121" s="12"/>
      <c r="SUU121" s="12"/>
      <c r="SUV121" s="12"/>
      <c r="SUW121" s="12"/>
      <c r="SUX121" s="12"/>
      <c r="SUY121" s="12"/>
      <c r="SUZ121" s="12"/>
      <c r="SVA121" s="12"/>
      <c r="SVB121" s="12"/>
      <c r="SVC121" s="12"/>
      <c r="SVD121" s="12"/>
      <c r="SVE121" s="12"/>
      <c r="SVF121" s="12"/>
      <c r="SVG121" s="12"/>
      <c r="SVH121" s="12"/>
      <c r="SVI121" s="12"/>
      <c r="SVJ121" s="12"/>
      <c r="SVK121" s="12"/>
      <c r="SVL121" s="12"/>
      <c r="SVM121" s="12"/>
      <c r="SVN121" s="12"/>
      <c r="SVO121" s="12"/>
      <c r="SVP121" s="12"/>
      <c r="SVQ121" s="12"/>
      <c r="SVR121" s="12"/>
      <c r="SVS121" s="12"/>
      <c r="SVT121" s="12"/>
      <c r="SVU121" s="12"/>
      <c r="SVV121" s="12"/>
      <c r="SVW121" s="12"/>
      <c r="SVX121" s="12"/>
      <c r="SVY121" s="12"/>
      <c r="SVZ121" s="12"/>
      <c r="SWA121" s="12"/>
      <c r="SWB121" s="12"/>
      <c r="SWC121" s="12"/>
      <c r="SWD121" s="12"/>
      <c r="SWE121" s="12"/>
      <c r="SWF121" s="12"/>
      <c r="SWG121" s="12"/>
      <c r="SWH121" s="12"/>
      <c r="SWI121" s="12"/>
      <c r="SWJ121" s="12"/>
      <c r="SWK121" s="12"/>
      <c r="SWL121" s="12"/>
      <c r="SWM121" s="12"/>
      <c r="SWN121" s="12"/>
      <c r="SWO121" s="12"/>
      <c r="SWP121" s="12"/>
      <c r="SWQ121" s="12"/>
      <c r="SWR121" s="12"/>
      <c r="SWS121" s="12"/>
      <c r="SWT121" s="12"/>
      <c r="SWU121" s="12"/>
      <c r="SWV121" s="12"/>
      <c r="SWW121" s="12"/>
      <c r="SWX121" s="12"/>
      <c r="SWY121" s="12"/>
      <c r="SWZ121" s="12"/>
      <c r="SXA121" s="12"/>
      <c r="SXB121" s="12"/>
      <c r="SXC121" s="12"/>
      <c r="SXD121" s="12"/>
      <c r="SXE121" s="12"/>
      <c r="SXF121" s="12"/>
      <c r="SXG121" s="12"/>
      <c r="SXH121" s="12"/>
      <c r="SXI121" s="12"/>
      <c r="SXJ121" s="12"/>
      <c r="SXK121" s="12"/>
      <c r="SXL121" s="12"/>
      <c r="SXM121" s="12"/>
      <c r="SXN121" s="12"/>
      <c r="SXO121" s="12"/>
      <c r="SXP121" s="12"/>
      <c r="SXQ121" s="12"/>
      <c r="SXR121" s="12"/>
      <c r="SXS121" s="12"/>
      <c r="SXT121" s="12"/>
      <c r="SXU121" s="12"/>
      <c r="SXV121" s="12"/>
      <c r="SXW121" s="12"/>
      <c r="SXX121" s="12"/>
      <c r="SXY121" s="12"/>
      <c r="SXZ121" s="12"/>
      <c r="SYA121" s="12"/>
      <c r="SYB121" s="12"/>
      <c r="SYC121" s="12"/>
      <c r="SYD121" s="12"/>
      <c r="SYE121" s="12"/>
      <c r="SYF121" s="12"/>
      <c r="SYG121" s="12"/>
      <c r="SYH121" s="12"/>
      <c r="SYI121" s="12"/>
      <c r="SYJ121" s="12"/>
      <c r="SYK121" s="12"/>
      <c r="SYL121" s="12"/>
      <c r="SYM121" s="12"/>
      <c r="SYN121" s="12"/>
      <c r="SYO121" s="12"/>
      <c r="SYP121" s="12"/>
      <c r="SYQ121" s="12"/>
      <c r="SYR121" s="12"/>
      <c r="SYS121" s="12"/>
      <c r="SYT121" s="12"/>
      <c r="SYU121" s="12"/>
      <c r="SYV121" s="12"/>
      <c r="SYW121" s="12"/>
      <c r="SYX121" s="12"/>
      <c r="SYY121" s="12"/>
      <c r="SYZ121" s="12"/>
      <c r="SZA121" s="12"/>
      <c r="SZB121" s="12"/>
      <c r="SZC121" s="12"/>
      <c r="SZD121" s="12"/>
      <c r="SZE121" s="12"/>
      <c r="SZF121" s="12"/>
      <c r="SZG121" s="12"/>
      <c r="SZH121" s="12"/>
      <c r="SZI121" s="12"/>
      <c r="SZJ121" s="12"/>
      <c r="SZK121" s="12"/>
      <c r="SZL121" s="12"/>
      <c r="SZM121" s="12"/>
      <c r="SZN121" s="12"/>
      <c r="SZO121" s="12"/>
      <c r="SZP121" s="12"/>
      <c r="SZQ121" s="12"/>
      <c r="SZR121" s="12"/>
      <c r="SZS121" s="12"/>
      <c r="SZT121" s="12"/>
      <c r="SZU121" s="12"/>
      <c r="SZV121" s="12"/>
      <c r="SZW121" s="12"/>
      <c r="SZX121" s="12"/>
      <c r="SZY121" s="12"/>
      <c r="SZZ121" s="12"/>
      <c r="TAA121" s="12"/>
      <c r="TAB121" s="12"/>
      <c r="TAC121" s="12"/>
      <c r="TAD121" s="12"/>
      <c r="TAE121" s="12"/>
      <c r="TAF121" s="12"/>
      <c r="TAG121" s="12"/>
      <c r="TAH121" s="12"/>
      <c r="TAI121" s="12"/>
      <c r="TAJ121" s="12"/>
      <c r="TAK121" s="12"/>
      <c r="TAL121" s="12"/>
      <c r="TAM121" s="12"/>
      <c r="TAN121" s="12"/>
      <c r="TAO121" s="12"/>
      <c r="TAP121" s="12"/>
      <c r="TAQ121" s="12"/>
      <c r="TAR121" s="12"/>
      <c r="TAS121" s="12"/>
      <c r="TAT121" s="12"/>
      <c r="TAU121" s="12"/>
      <c r="TAV121" s="12"/>
      <c r="TAW121" s="12"/>
      <c r="TAX121" s="12"/>
      <c r="TAY121" s="12"/>
      <c r="TAZ121" s="12"/>
      <c r="TBA121" s="12"/>
      <c r="TBB121" s="12"/>
      <c r="TBC121" s="12"/>
      <c r="TBD121" s="12"/>
      <c r="TBE121" s="12"/>
      <c r="TBF121" s="12"/>
      <c r="TBG121" s="12"/>
      <c r="TBH121" s="12"/>
      <c r="TBI121" s="12"/>
      <c r="TBJ121" s="12"/>
      <c r="TBK121" s="12"/>
      <c r="TBL121" s="12"/>
      <c r="TBM121" s="12"/>
      <c r="TBN121" s="12"/>
      <c r="TBO121" s="12"/>
      <c r="TBP121" s="12"/>
      <c r="TBQ121" s="12"/>
      <c r="TBR121" s="12"/>
      <c r="TBS121" s="12"/>
      <c r="TBT121" s="12"/>
      <c r="TBU121" s="12"/>
      <c r="TBV121" s="12"/>
      <c r="TBW121" s="12"/>
      <c r="TBX121" s="12"/>
      <c r="TBY121" s="12"/>
      <c r="TBZ121" s="12"/>
      <c r="TCA121" s="12"/>
      <c r="TCB121" s="12"/>
      <c r="TCC121" s="12"/>
      <c r="TCD121" s="12"/>
      <c r="TCE121" s="12"/>
      <c r="TCF121" s="12"/>
      <c r="TCG121" s="12"/>
      <c r="TCH121" s="12"/>
      <c r="TCI121" s="12"/>
      <c r="TCJ121" s="12"/>
      <c r="TCK121" s="12"/>
      <c r="TCL121" s="12"/>
      <c r="TCM121" s="12"/>
      <c r="TCN121" s="12"/>
      <c r="TCO121" s="12"/>
      <c r="TCP121" s="12"/>
      <c r="TCQ121" s="12"/>
      <c r="TCR121" s="12"/>
      <c r="TCS121" s="12"/>
      <c r="TCT121" s="12"/>
      <c r="TCU121" s="12"/>
      <c r="TCV121" s="12"/>
      <c r="TCW121" s="12"/>
      <c r="TCX121" s="12"/>
      <c r="TCY121" s="12"/>
      <c r="TCZ121" s="12"/>
      <c r="TDA121" s="12"/>
      <c r="TDB121" s="12"/>
      <c r="TDC121" s="12"/>
      <c r="TDD121" s="12"/>
      <c r="TDE121" s="12"/>
      <c r="TDF121" s="12"/>
      <c r="TDG121" s="12"/>
      <c r="TDH121" s="12"/>
      <c r="TDI121" s="12"/>
      <c r="TDJ121" s="12"/>
      <c r="TDK121" s="12"/>
      <c r="TDL121" s="12"/>
      <c r="TDM121" s="12"/>
      <c r="TDN121" s="12"/>
      <c r="TDO121" s="12"/>
      <c r="TDP121" s="12"/>
      <c r="TDQ121" s="12"/>
      <c r="TDR121" s="12"/>
      <c r="TDS121" s="12"/>
      <c r="TDT121" s="12"/>
      <c r="TDU121" s="12"/>
      <c r="TDV121" s="12"/>
      <c r="TDW121" s="12"/>
      <c r="TDX121" s="12"/>
      <c r="TDY121" s="12"/>
      <c r="TDZ121" s="12"/>
      <c r="TEA121" s="12"/>
      <c r="TEB121" s="12"/>
      <c r="TEC121" s="12"/>
      <c r="TED121" s="12"/>
      <c r="TEE121" s="12"/>
      <c r="TEF121" s="12"/>
      <c r="TEG121" s="12"/>
      <c r="TEH121" s="12"/>
      <c r="TEI121" s="12"/>
      <c r="TEJ121" s="12"/>
      <c r="TEK121" s="12"/>
      <c r="TEL121" s="12"/>
      <c r="TEM121" s="12"/>
      <c r="TEN121" s="12"/>
      <c r="TEO121" s="12"/>
      <c r="TEP121" s="12"/>
      <c r="TEQ121" s="12"/>
      <c r="TER121" s="12"/>
      <c r="TES121" s="12"/>
      <c r="TET121" s="12"/>
      <c r="TEU121" s="12"/>
      <c r="TEV121" s="12"/>
      <c r="TEW121" s="12"/>
      <c r="TEX121" s="12"/>
      <c r="TEY121" s="12"/>
      <c r="TEZ121" s="12"/>
      <c r="TFA121" s="12"/>
      <c r="TFB121" s="12"/>
      <c r="TFC121" s="12"/>
      <c r="TFD121" s="12"/>
      <c r="TFE121" s="12"/>
      <c r="TFF121" s="12"/>
      <c r="TFG121" s="12"/>
      <c r="TFH121" s="12"/>
      <c r="TFI121" s="12"/>
      <c r="TFJ121" s="12"/>
      <c r="TFK121" s="12"/>
      <c r="TFL121" s="12"/>
      <c r="TFM121" s="12"/>
      <c r="TFN121" s="12"/>
      <c r="TFO121" s="12"/>
      <c r="TFP121" s="12"/>
      <c r="TFQ121" s="12"/>
      <c r="TFR121" s="12"/>
      <c r="TFS121" s="12"/>
      <c r="TFT121" s="12"/>
      <c r="TFU121" s="12"/>
      <c r="TFV121" s="12"/>
      <c r="TFW121" s="12"/>
      <c r="TFX121" s="12"/>
      <c r="TFY121" s="12"/>
      <c r="TFZ121" s="12"/>
      <c r="TGA121" s="12"/>
      <c r="TGB121" s="12"/>
      <c r="TGC121" s="12"/>
      <c r="TGD121" s="12"/>
      <c r="TGE121" s="12"/>
      <c r="TGF121" s="12"/>
      <c r="TGG121" s="12"/>
      <c r="TGH121" s="12"/>
      <c r="TGI121" s="12"/>
      <c r="TGJ121" s="12"/>
      <c r="TGK121" s="12"/>
      <c r="TGL121" s="12"/>
      <c r="TGM121" s="12"/>
      <c r="TGN121" s="12"/>
      <c r="TGO121" s="12"/>
      <c r="TGP121" s="12"/>
      <c r="TGQ121" s="12"/>
      <c r="TGR121" s="12"/>
      <c r="TGS121" s="12"/>
      <c r="TGT121" s="12"/>
      <c r="TGU121" s="12"/>
      <c r="TGV121" s="12"/>
      <c r="TGW121" s="12"/>
      <c r="TGX121" s="12"/>
      <c r="TGY121" s="12"/>
      <c r="TGZ121" s="12"/>
      <c r="THA121" s="12"/>
      <c r="THB121" s="12"/>
      <c r="THC121" s="12"/>
      <c r="THD121" s="12"/>
      <c r="THE121" s="12"/>
      <c r="THF121" s="12"/>
      <c r="THG121" s="12"/>
      <c r="THH121" s="12"/>
      <c r="THI121" s="12"/>
      <c r="THJ121" s="12"/>
      <c r="THK121" s="12"/>
      <c r="THL121" s="12"/>
      <c r="THM121" s="12"/>
      <c r="THN121" s="12"/>
      <c r="THO121" s="12"/>
      <c r="THP121" s="12"/>
      <c r="THQ121" s="12"/>
      <c r="THR121" s="12"/>
      <c r="THS121" s="12"/>
      <c r="THT121" s="12"/>
      <c r="THU121" s="12"/>
      <c r="THV121" s="12"/>
      <c r="THW121" s="12"/>
      <c r="THX121" s="12"/>
      <c r="THY121" s="12"/>
      <c r="THZ121" s="12"/>
      <c r="TIA121" s="12"/>
      <c r="TIB121" s="12"/>
      <c r="TIC121" s="12"/>
      <c r="TID121" s="12"/>
      <c r="TIE121" s="12"/>
      <c r="TIF121" s="12"/>
      <c r="TIG121" s="12"/>
      <c r="TIH121" s="12"/>
      <c r="TII121" s="12"/>
      <c r="TIJ121" s="12"/>
      <c r="TIK121" s="12"/>
      <c r="TIL121" s="12"/>
      <c r="TIM121" s="12"/>
      <c r="TIN121" s="12"/>
      <c r="TIO121" s="12"/>
      <c r="TIP121" s="12"/>
      <c r="TIQ121" s="12"/>
      <c r="TIR121" s="12"/>
      <c r="TIS121" s="12"/>
      <c r="TIT121" s="12"/>
      <c r="TIU121" s="12"/>
      <c r="TIV121" s="12"/>
      <c r="TIW121" s="12"/>
      <c r="TIX121" s="12"/>
      <c r="TIY121" s="12"/>
      <c r="TIZ121" s="12"/>
      <c r="TJA121" s="12"/>
      <c r="TJB121" s="12"/>
      <c r="TJC121" s="12"/>
      <c r="TJD121" s="12"/>
      <c r="TJE121" s="12"/>
      <c r="TJF121" s="12"/>
      <c r="TJG121" s="12"/>
      <c r="TJH121" s="12"/>
      <c r="TJI121" s="12"/>
      <c r="TJJ121" s="12"/>
      <c r="TJK121" s="12"/>
      <c r="TJL121" s="12"/>
      <c r="TJM121" s="12"/>
      <c r="TJN121" s="12"/>
      <c r="TJO121" s="12"/>
      <c r="TJP121" s="12"/>
      <c r="TJQ121" s="12"/>
      <c r="TJR121" s="12"/>
      <c r="TJS121" s="12"/>
      <c r="TJT121" s="12"/>
      <c r="TJU121" s="12"/>
      <c r="TJV121" s="12"/>
      <c r="TJW121" s="12"/>
      <c r="TJX121" s="12"/>
      <c r="TJY121" s="12"/>
      <c r="TJZ121" s="12"/>
      <c r="TKA121" s="12"/>
      <c r="TKB121" s="12"/>
      <c r="TKC121" s="12"/>
      <c r="TKD121" s="12"/>
      <c r="TKE121" s="12"/>
      <c r="TKF121" s="12"/>
      <c r="TKG121" s="12"/>
      <c r="TKH121" s="12"/>
      <c r="TKI121" s="12"/>
      <c r="TKJ121" s="12"/>
      <c r="TKK121" s="12"/>
      <c r="TKL121" s="12"/>
      <c r="TKM121" s="12"/>
      <c r="TKN121" s="12"/>
      <c r="TKO121" s="12"/>
      <c r="TKP121" s="12"/>
      <c r="TKQ121" s="12"/>
      <c r="TKR121" s="12"/>
      <c r="TKS121" s="12"/>
      <c r="TKT121" s="12"/>
      <c r="TKU121" s="12"/>
      <c r="TKV121" s="12"/>
      <c r="TKW121" s="12"/>
      <c r="TKX121" s="12"/>
      <c r="TKY121" s="12"/>
      <c r="TKZ121" s="12"/>
      <c r="TLA121" s="12"/>
      <c r="TLB121" s="12"/>
      <c r="TLC121" s="12"/>
      <c r="TLD121" s="12"/>
      <c r="TLE121" s="12"/>
      <c r="TLF121" s="12"/>
      <c r="TLG121" s="12"/>
      <c r="TLH121" s="12"/>
      <c r="TLI121" s="12"/>
      <c r="TLJ121" s="12"/>
      <c r="TLK121" s="12"/>
      <c r="TLL121" s="12"/>
      <c r="TLM121" s="12"/>
      <c r="TLN121" s="12"/>
      <c r="TLO121" s="12"/>
      <c r="TLP121" s="12"/>
      <c r="TLQ121" s="12"/>
      <c r="TLR121" s="12"/>
      <c r="TLS121" s="12"/>
      <c r="TLT121" s="12"/>
      <c r="TLU121" s="12"/>
      <c r="TLV121" s="12"/>
      <c r="TLW121" s="12"/>
      <c r="TLX121" s="12"/>
      <c r="TLY121" s="12"/>
      <c r="TLZ121" s="12"/>
      <c r="TMA121" s="12"/>
      <c r="TMB121" s="12"/>
      <c r="TMC121" s="12"/>
      <c r="TMD121" s="12"/>
      <c r="TME121" s="12"/>
      <c r="TMF121" s="12"/>
      <c r="TMG121" s="12"/>
      <c r="TMH121" s="12"/>
      <c r="TMI121" s="12"/>
      <c r="TMJ121" s="12"/>
      <c r="TMK121" s="12"/>
      <c r="TML121" s="12"/>
      <c r="TMM121" s="12"/>
      <c r="TMN121" s="12"/>
      <c r="TMO121" s="12"/>
      <c r="TMP121" s="12"/>
      <c r="TMQ121" s="12"/>
      <c r="TMR121" s="12"/>
      <c r="TMS121" s="12"/>
      <c r="TMT121" s="12"/>
      <c r="TMU121" s="12"/>
      <c r="TMV121" s="12"/>
      <c r="TMW121" s="12"/>
      <c r="TMX121" s="12"/>
      <c r="TMY121" s="12"/>
      <c r="TMZ121" s="12"/>
      <c r="TNA121" s="12"/>
      <c r="TNB121" s="12"/>
      <c r="TNC121" s="12"/>
      <c r="TND121" s="12"/>
      <c r="TNE121" s="12"/>
      <c r="TNF121" s="12"/>
      <c r="TNG121" s="12"/>
      <c r="TNH121" s="12"/>
      <c r="TNI121" s="12"/>
      <c r="TNJ121" s="12"/>
      <c r="TNK121" s="12"/>
      <c r="TNL121" s="12"/>
      <c r="TNM121" s="12"/>
      <c r="TNN121" s="12"/>
      <c r="TNO121" s="12"/>
      <c r="TNP121" s="12"/>
      <c r="TNQ121" s="12"/>
      <c r="TNR121" s="12"/>
      <c r="TNS121" s="12"/>
      <c r="TNT121" s="12"/>
      <c r="TNU121" s="12"/>
      <c r="TNV121" s="12"/>
      <c r="TNW121" s="12"/>
      <c r="TNX121" s="12"/>
      <c r="TNY121" s="12"/>
      <c r="TNZ121" s="12"/>
      <c r="TOA121" s="12"/>
      <c r="TOB121" s="12"/>
      <c r="TOC121" s="12"/>
      <c r="TOD121" s="12"/>
      <c r="TOE121" s="12"/>
      <c r="TOF121" s="12"/>
      <c r="TOG121" s="12"/>
      <c r="TOH121" s="12"/>
      <c r="TOI121" s="12"/>
      <c r="TOJ121" s="12"/>
      <c r="TOK121" s="12"/>
      <c r="TOL121" s="12"/>
      <c r="TOM121" s="12"/>
      <c r="TON121" s="12"/>
      <c r="TOO121" s="12"/>
      <c r="TOP121" s="12"/>
      <c r="TOQ121" s="12"/>
      <c r="TOR121" s="12"/>
      <c r="TOS121" s="12"/>
      <c r="TOT121" s="12"/>
      <c r="TOU121" s="12"/>
      <c r="TOV121" s="12"/>
      <c r="TOW121" s="12"/>
      <c r="TOX121" s="12"/>
      <c r="TOY121" s="12"/>
      <c r="TOZ121" s="12"/>
      <c r="TPA121" s="12"/>
      <c r="TPB121" s="12"/>
      <c r="TPC121" s="12"/>
      <c r="TPD121" s="12"/>
      <c r="TPE121" s="12"/>
      <c r="TPF121" s="12"/>
      <c r="TPG121" s="12"/>
      <c r="TPH121" s="12"/>
      <c r="TPI121" s="12"/>
      <c r="TPJ121" s="12"/>
      <c r="TPK121" s="12"/>
      <c r="TPL121" s="12"/>
      <c r="TPM121" s="12"/>
      <c r="TPN121" s="12"/>
      <c r="TPO121" s="12"/>
      <c r="TPP121" s="12"/>
      <c r="TPQ121" s="12"/>
      <c r="TPR121" s="12"/>
      <c r="TPS121" s="12"/>
      <c r="TPT121" s="12"/>
      <c r="TPU121" s="12"/>
      <c r="TPV121" s="12"/>
      <c r="TPW121" s="12"/>
      <c r="TPX121" s="12"/>
      <c r="TPY121" s="12"/>
      <c r="TPZ121" s="12"/>
      <c r="TQA121" s="12"/>
      <c r="TQB121" s="12"/>
      <c r="TQC121" s="12"/>
      <c r="TQD121" s="12"/>
      <c r="TQE121" s="12"/>
      <c r="TQF121" s="12"/>
      <c r="TQG121" s="12"/>
      <c r="TQH121" s="12"/>
      <c r="TQI121" s="12"/>
      <c r="TQJ121" s="12"/>
      <c r="TQK121" s="12"/>
      <c r="TQL121" s="12"/>
      <c r="TQM121" s="12"/>
      <c r="TQN121" s="12"/>
      <c r="TQO121" s="12"/>
      <c r="TQP121" s="12"/>
      <c r="TQQ121" s="12"/>
      <c r="TQR121" s="12"/>
      <c r="TQS121" s="12"/>
      <c r="TQT121" s="12"/>
      <c r="TQU121" s="12"/>
      <c r="TQV121" s="12"/>
      <c r="TQW121" s="12"/>
      <c r="TQX121" s="12"/>
      <c r="TQY121" s="12"/>
      <c r="TQZ121" s="12"/>
      <c r="TRA121" s="12"/>
      <c r="TRB121" s="12"/>
      <c r="TRC121" s="12"/>
      <c r="TRD121" s="12"/>
      <c r="TRE121" s="12"/>
      <c r="TRF121" s="12"/>
      <c r="TRG121" s="12"/>
      <c r="TRH121" s="12"/>
      <c r="TRI121" s="12"/>
      <c r="TRJ121" s="12"/>
      <c r="TRK121" s="12"/>
      <c r="TRL121" s="12"/>
      <c r="TRM121" s="12"/>
      <c r="TRN121" s="12"/>
      <c r="TRO121" s="12"/>
      <c r="TRP121" s="12"/>
      <c r="TRQ121" s="12"/>
      <c r="TRR121" s="12"/>
      <c r="TRS121" s="12"/>
      <c r="TRT121" s="12"/>
      <c r="TRU121" s="12"/>
      <c r="TRV121" s="12"/>
      <c r="TRW121" s="12"/>
      <c r="TRX121" s="12"/>
      <c r="TRY121" s="12"/>
      <c r="TRZ121" s="12"/>
      <c r="TSA121" s="12"/>
      <c r="TSB121" s="12"/>
      <c r="TSC121" s="12"/>
      <c r="TSD121" s="12"/>
      <c r="TSE121" s="12"/>
      <c r="TSF121" s="12"/>
      <c r="TSG121" s="12"/>
      <c r="TSH121" s="12"/>
      <c r="TSI121" s="12"/>
      <c r="TSJ121" s="12"/>
      <c r="TSK121" s="12"/>
      <c r="TSL121" s="12"/>
      <c r="TSM121" s="12"/>
      <c r="TSN121" s="12"/>
      <c r="TSO121" s="12"/>
      <c r="TSP121" s="12"/>
      <c r="TSQ121" s="12"/>
      <c r="TSR121" s="12"/>
      <c r="TSS121" s="12"/>
      <c r="TST121" s="12"/>
      <c r="TSU121" s="12"/>
      <c r="TSV121" s="12"/>
      <c r="TSW121" s="12"/>
      <c r="TSX121" s="12"/>
      <c r="TSY121" s="12"/>
      <c r="TSZ121" s="12"/>
      <c r="TTA121" s="12"/>
      <c r="TTB121" s="12"/>
      <c r="TTC121" s="12"/>
      <c r="TTD121" s="12"/>
      <c r="TTE121" s="12"/>
      <c r="TTF121" s="12"/>
      <c r="TTG121" s="12"/>
      <c r="TTH121" s="12"/>
      <c r="TTI121" s="12"/>
      <c r="TTJ121" s="12"/>
      <c r="TTK121" s="12"/>
      <c r="TTL121" s="12"/>
      <c r="TTM121" s="12"/>
      <c r="TTN121" s="12"/>
      <c r="TTO121" s="12"/>
      <c r="TTP121" s="12"/>
      <c r="TTQ121" s="12"/>
      <c r="TTR121" s="12"/>
      <c r="TTS121" s="12"/>
      <c r="TTT121" s="12"/>
      <c r="TTU121" s="12"/>
      <c r="TTV121" s="12"/>
      <c r="TTW121" s="12"/>
      <c r="TTX121" s="12"/>
      <c r="TTY121" s="12"/>
      <c r="TTZ121" s="12"/>
      <c r="TUA121" s="12"/>
      <c r="TUB121" s="12"/>
      <c r="TUC121" s="12"/>
      <c r="TUD121" s="12"/>
      <c r="TUE121" s="12"/>
      <c r="TUF121" s="12"/>
      <c r="TUG121" s="12"/>
      <c r="TUH121" s="12"/>
      <c r="TUI121" s="12"/>
      <c r="TUJ121" s="12"/>
      <c r="TUK121" s="12"/>
      <c r="TUL121" s="12"/>
      <c r="TUM121" s="12"/>
      <c r="TUN121" s="12"/>
      <c r="TUO121" s="12"/>
      <c r="TUP121" s="12"/>
      <c r="TUQ121" s="12"/>
      <c r="TUR121" s="12"/>
      <c r="TUS121" s="12"/>
      <c r="TUT121" s="12"/>
      <c r="TUU121" s="12"/>
      <c r="TUV121" s="12"/>
      <c r="TUW121" s="12"/>
      <c r="TUX121" s="12"/>
      <c r="TUY121" s="12"/>
      <c r="TUZ121" s="12"/>
      <c r="TVA121" s="12"/>
      <c r="TVB121" s="12"/>
      <c r="TVC121" s="12"/>
      <c r="TVD121" s="12"/>
      <c r="TVE121" s="12"/>
      <c r="TVF121" s="12"/>
      <c r="TVG121" s="12"/>
      <c r="TVH121" s="12"/>
      <c r="TVI121" s="12"/>
      <c r="TVJ121" s="12"/>
      <c r="TVK121" s="12"/>
      <c r="TVL121" s="12"/>
      <c r="TVM121" s="12"/>
      <c r="TVN121" s="12"/>
      <c r="TVO121" s="12"/>
      <c r="TVP121" s="12"/>
      <c r="TVQ121" s="12"/>
      <c r="TVR121" s="12"/>
      <c r="TVS121" s="12"/>
      <c r="TVT121" s="12"/>
      <c r="TVU121" s="12"/>
      <c r="TVV121" s="12"/>
      <c r="TVW121" s="12"/>
      <c r="TVX121" s="12"/>
      <c r="TVY121" s="12"/>
      <c r="TVZ121" s="12"/>
      <c r="TWA121" s="12"/>
      <c r="TWB121" s="12"/>
      <c r="TWC121" s="12"/>
      <c r="TWD121" s="12"/>
      <c r="TWE121" s="12"/>
      <c r="TWF121" s="12"/>
      <c r="TWG121" s="12"/>
      <c r="TWH121" s="12"/>
      <c r="TWI121" s="12"/>
      <c r="TWJ121" s="12"/>
      <c r="TWK121" s="12"/>
      <c r="TWL121" s="12"/>
      <c r="TWM121" s="12"/>
      <c r="TWN121" s="12"/>
      <c r="TWO121" s="12"/>
      <c r="TWP121" s="12"/>
      <c r="TWQ121" s="12"/>
      <c r="TWR121" s="12"/>
      <c r="TWS121" s="12"/>
      <c r="TWT121" s="12"/>
      <c r="TWU121" s="12"/>
      <c r="TWV121" s="12"/>
      <c r="TWW121" s="12"/>
      <c r="TWX121" s="12"/>
      <c r="TWY121" s="12"/>
      <c r="TWZ121" s="12"/>
      <c r="TXA121" s="12"/>
      <c r="TXB121" s="12"/>
      <c r="TXC121" s="12"/>
      <c r="TXD121" s="12"/>
      <c r="TXE121" s="12"/>
      <c r="TXF121" s="12"/>
      <c r="TXG121" s="12"/>
      <c r="TXH121" s="12"/>
      <c r="TXI121" s="12"/>
      <c r="TXJ121" s="12"/>
      <c r="TXK121" s="12"/>
      <c r="TXL121" s="12"/>
      <c r="TXM121" s="12"/>
      <c r="TXN121" s="12"/>
      <c r="TXO121" s="12"/>
      <c r="TXP121" s="12"/>
      <c r="TXQ121" s="12"/>
      <c r="TXR121" s="12"/>
      <c r="TXS121" s="12"/>
      <c r="TXT121" s="12"/>
      <c r="TXU121" s="12"/>
      <c r="TXV121" s="12"/>
      <c r="TXW121" s="12"/>
      <c r="TXX121" s="12"/>
      <c r="TXY121" s="12"/>
      <c r="TXZ121" s="12"/>
      <c r="TYA121" s="12"/>
      <c r="TYB121" s="12"/>
      <c r="TYC121" s="12"/>
      <c r="TYD121" s="12"/>
      <c r="TYE121" s="12"/>
      <c r="TYF121" s="12"/>
      <c r="TYG121" s="12"/>
      <c r="TYH121" s="12"/>
      <c r="TYI121" s="12"/>
      <c r="TYJ121" s="12"/>
      <c r="TYK121" s="12"/>
      <c r="TYL121" s="12"/>
      <c r="TYM121" s="12"/>
      <c r="TYN121" s="12"/>
      <c r="TYO121" s="12"/>
      <c r="TYP121" s="12"/>
      <c r="TYQ121" s="12"/>
      <c r="TYR121" s="12"/>
      <c r="TYS121" s="12"/>
      <c r="TYT121" s="12"/>
      <c r="TYU121" s="12"/>
      <c r="TYV121" s="12"/>
      <c r="TYW121" s="12"/>
      <c r="TYX121" s="12"/>
      <c r="TYY121" s="12"/>
      <c r="TYZ121" s="12"/>
      <c r="TZA121" s="12"/>
      <c r="TZB121" s="12"/>
      <c r="TZC121" s="12"/>
      <c r="TZD121" s="12"/>
      <c r="TZE121" s="12"/>
      <c r="TZF121" s="12"/>
      <c r="TZG121" s="12"/>
      <c r="TZH121" s="12"/>
      <c r="TZI121" s="12"/>
      <c r="TZJ121" s="12"/>
      <c r="TZK121" s="12"/>
      <c r="TZL121" s="12"/>
      <c r="TZM121" s="12"/>
      <c r="TZN121" s="12"/>
      <c r="TZO121" s="12"/>
      <c r="TZP121" s="12"/>
      <c r="TZQ121" s="12"/>
      <c r="TZR121" s="12"/>
      <c r="TZS121" s="12"/>
      <c r="TZT121" s="12"/>
      <c r="TZU121" s="12"/>
      <c r="TZV121" s="12"/>
      <c r="TZW121" s="12"/>
      <c r="TZX121" s="12"/>
      <c r="TZY121" s="12"/>
      <c r="TZZ121" s="12"/>
      <c r="UAA121" s="12"/>
      <c r="UAB121" s="12"/>
      <c r="UAC121" s="12"/>
      <c r="UAD121" s="12"/>
      <c r="UAE121" s="12"/>
      <c r="UAF121" s="12"/>
      <c r="UAG121" s="12"/>
      <c r="UAH121" s="12"/>
      <c r="UAI121" s="12"/>
      <c r="UAJ121" s="12"/>
      <c r="UAK121" s="12"/>
      <c r="UAL121" s="12"/>
      <c r="UAM121" s="12"/>
      <c r="UAN121" s="12"/>
      <c r="UAO121" s="12"/>
      <c r="UAP121" s="12"/>
      <c r="UAQ121" s="12"/>
      <c r="UAR121" s="12"/>
      <c r="UAS121" s="12"/>
      <c r="UAT121" s="12"/>
      <c r="UAU121" s="12"/>
      <c r="UAV121" s="12"/>
      <c r="UAW121" s="12"/>
      <c r="UAX121" s="12"/>
      <c r="UAY121" s="12"/>
      <c r="UAZ121" s="12"/>
      <c r="UBA121" s="12"/>
      <c r="UBB121" s="12"/>
      <c r="UBC121" s="12"/>
      <c r="UBD121" s="12"/>
      <c r="UBE121" s="12"/>
      <c r="UBF121" s="12"/>
      <c r="UBG121" s="12"/>
      <c r="UBH121" s="12"/>
      <c r="UBI121" s="12"/>
      <c r="UBJ121" s="12"/>
      <c r="UBK121" s="12"/>
      <c r="UBL121" s="12"/>
      <c r="UBM121" s="12"/>
      <c r="UBN121" s="12"/>
      <c r="UBO121" s="12"/>
      <c r="UBP121" s="12"/>
      <c r="UBQ121" s="12"/>
      <c r="UBR121" s="12"/>
      <c r="UBS121" s="12"/>
      <c r="UBT121" s="12"/>
      <c r="UBU121" s="12"/>
      <c r="UBV121" s="12"/>
      <c r="UBW121" s="12"/>
      <c r="UBX121" s="12"/>
      <c r="UBY121" s="12"/>
      <c r="UBZ121" s="12"/>
      <c r="UCA121" s="12"/>
      <c r="UCB121" s="12"/>
      <c r="UCC121" s="12"/>
      <c r="UCD121" s="12"/>
      <c r="UCE121" s="12"/>
      <c r="UCF121" s="12"/>
      <c r="UCG121" s="12"/>
      <c r="UCH121" s="12"/>
      <c r="UCI121" s="12"/>
      <c r="UCJ121" s="12"/>
      <c r="UCK121" s="12"/>
      <c r="UCL121" s="12"/>
      <c r="UCM121" s="12"/>
      <c r="UCN121" s="12"/>
      <c r="UCO121" s="12"/>
      <c r="UCP121" s="12"/>
      <c r="UCQ121" s="12"/>
      <c r="UCR121" s="12"/>
      <c r="UCS121" s="12"/>
      <c r="UCT121" s="12"/>
      <c r="UCU121" s="12"/>
      <c r="UCV121" s="12"/>
      <c r="UCW121" s="12"/>
      <c r="UCX121" s="12"/>
      <c r="UCY121" s="12"/>
      <c r="UCZ121" s="12"/>
      <c r="UDA121" s="12"/>
      <c r="UDB121" s="12"/>
      <c r="UDC121" s="12"/>
      <c r="UDD121" s="12"/>
      <c r="UDE121" s="12"/>
      <c r="UDF121" s="12"/>
      <c r="UDG121" s="12"/>
      <c r="UDH121" s="12"/>
      <c r="UDI121" s="12"/>
      <c r="UDJ121" s="12"/>
      <c r="UDK121" s="12"/>
      <c r="UDL121" s="12"/>
      <c r="UDM121" s="12"/>
      <c r="UDN121" s="12"/>
      <c r="UDO121" s="12"/>
      <c r="UDP121" s="12"/>
      <c r="UDQ121" s="12"/>
      <c r="UDR121" s="12"/>
      <c r="UDS121" s="12"/>
      <c r="UDT121" s="12"/>
      <c r="UDU121" s="12"/>
      <c r="UDV121" s="12"/>
      <c r="UDW121" s="12"/>
      <c r="UDX121" s="12"/>
      <c r="UDY121" s="12"/>
      <c r="UDZ121" s="12"/>
      <c r="UEA121" s="12"/>
      <c r="UEB121" s="12"/>
      <c r="UEC121" s="12"/>
      <c r="UED121" s="12"/>
      <c r="UEE121" s="12"/>
      <c r="UEF121" s="12"/>
      <c r="UEG121" s="12"/>
      <c r="UEH121" s="12"/>
      <c r="UEI121" s="12"/>
      <c r="UEJ121" s="12"/>
      <c r="UEK121" s="12"/>
      <c r="UEL121" s="12"/>
      <c r="UEM121" s="12"/>
      <c r="UEN121" s="12"/>
      <c r="UEO121" s="12"/>
      <c r="UEP121" s="12"/>
      <c r="UEQ121" s="12"/>
      <c r="UER121" s="12"/>
      <c r="UES121" s="12"/>
      <c r="UET121" s="12"/>
      <c r="UEU121" s="12"/>
      <c r="UEV121" s="12"/>
      <c r="UEW121" s="12"/>
      <c r="UEX121" s="12"/>
      <c r="UEY121" s="12"/>
      <c r="UEZ121" s="12"/>
      <c r="UFA121" s="12"/>
      <c r="UFB121" s="12"/>
      <c r="UFC121" s="12"/>
      <c r="UFD121" s="12"/>
      <c r="UFE121" s="12"/>
      <c r="UFF121" s="12"/>
      <c r="UFG121" s="12"/>
      <c r="UFH121" s="12"/>
      <c r="UFI121" s="12"/>
      <c r="UFJ121" s="12"/>
      <c r="UFK121" s="12"/>
      <c r="UFL121" s="12"/>
      <c r="UFM121" s="12"/>
      <c r="UFN121" s="12"/>
      <c r="UFO121" s="12"/>
      <c r="UFP121" s="12"/>
      <c r="UFQ121" s="12"/>
      <c r="UFR121" s="12"/>
      <c r="UFS121" s="12"/>
      <c r="UFT121" s="12"/>
      <c r="UFU121" s="12"/>
      <c r="UFV121" s="12"/>
      <c r="UFW121" s="12"/>
      <c r="UFX121" s="12"/>
      <c r="UFY121" s="12"/>
      <c r="UFZ121" s="12"/>
      <c r="UGA121" s="12"/>
      <c r="UGB121" s="12"/>
      <c r="UGC121" s="12"/>
      <c r="UGD121" s="12"/>
      <c r="UGE121" s="12"/>
      <c r="UGF121" s="12"/>
      <c r="UGG121" s="12"/>
      <c r="UGH121" s="12"/>
      <c r="UGI121" s="12"/>
      <c r="UGJ121" s="12"/>
      <c r="UGK121" s="12"/>
      <c r="UGL121" s="12"/>
      <c r="UGM121" s="12"/>
      <c r="UGN121" s="12"/>
      <c r="UGO121" s="12"/>
      <c r="UGP121" s="12"/>
      <c r="UGQ121" s="12"/>
      <c r="UGR121" s="12"/>
      <c r="UGS121" s="12"/>
      <c r="UGT121" s="12"/>
      <c r="UGU121" s="12"/>
      <c r="UGV121" s="12"/>
      <c r="UGW121" s="12"/>
      <c r="UGX121" s="12"/>
      <c r="UGY121" s="12"/>
      <c r="UGZ121" s="12"/>
      <c r="UHA121" s="12"/>
      <c r="UHB121" s="12"/>
      <c r="UHC121" s="12"/>
      <c r="UHD121" s="12"/>
      <c r="UHE121" s="12"/>
      <c r="UHF121" s="12"/>
      <c r="UHG121" s="12"/>
      <c r="UHH121" s="12"/>
      <c r="UHI121" s="12"/>
      <c r="UHJ121" s="12"/>
      <c r="UHK121" s="12"/>
      <c r="UHL121" s="12"/>
      <c r="UHM121" s="12"/>
      <c r="UHN121" s="12"/>
      <c r="UHO121" s="12"/>
      <c r="UHP121" s="12"/>
      <c r="UHQ121" s="12"/>
      <c r="UHR121" s="12"/>
      <c r="UHS121" s="12"/>
      <c r="UHT121" s="12"/>
      <c r="UHU121" s="12"/>
      <c r="UHV121" s="12"/>
      <c r="UHW121" s="12"/>
      <c r="UHX121" s="12"/>
      <c r="UHY121" s="12"/>
      <c r="UHZ121" s="12"/>
      <c r="UIA121" s="12"/>
      <c r="UIB121" s="12"/>
      <c r="UIC121" s="12"/>
      <c r="UID121" s="12"/>
      <c r="UIE121" s="12"/>
      <c r="UIF121" s="12"/>
      <c r="UIG121" s="12"/>
      <c r="UIH121" s="12"/>
      <c r="UII121" s="12"/>
      <c r="UIJ121" s="12"/>
      <c r="UIK121" s="12"/>
      <c r="UIL121" s="12"/>
      <c r="UIM121" s="12"/>
      <c r="UIN121" s="12"/>
      <c r="UIO121" s="12"/>
      <c r="UIP121" s="12"/>
      <c r="UIQ121" s="12"/>
      <c r="UIR121" s="12"/>
      <c r="UIS121" s="12"/>
      <c r="UIT121" s="12"/>
      <c r="UIU121" s="12"/>
      <c r="UIV121" s="12"/>
      <c r="UIW121" s="12"/>
      <c r="UIX121" s="12"/>
      <c r="UIY121" s="12"/>
      <c r="UIZ121" s="12"/>
      <c r="UJA121" s="12"/>
      <c r="UJB121" s="12"/>
      <c r="UJC121" s="12"/>
      <c r="UJD121" s="12"/>
      <c r="UJE121" s="12"/>
      <c r="UJF121" s="12"/>
      <c r="UJG121" s="12"/>
      <c r="UJH121" s="12"/>
      <c r="UJI121" s="12"/>
      <c r="UJJ121" s="12"/>
      <c r="UJK121" s="12"/>
      <c r="UJL121" s="12"/>
      <c r="UJM121" s="12"/>
      <c r="UJN121" s="12"/>
      <c r="UJO121" s="12"/>
      <c r="UJP121" s="12"/>
      <c r="UJQ121" s="12"/>
      <c r="UJR121" s="12"/>
      <c r="UJS121" s="12"/>
      <c r="UJT121" s="12"/>
      <c r="UJU121" s="12"/>
      <c r="UJV121" s="12"/>
      <c r="UJW121" s="12"/>
      <c r="UJX121" s="12"/>
      <c r="UJY121" s="12"/>
      <c r="UJZ121" s="12"/>
      <c r="UKA121" s="12"/>
      <c r="UKB121" s="12"/>
      <c r="UKC121" s="12"/>
      <c r="UKD121" s="12"/>
      <c r="UKE121" s="12"/>
      <c r="UKF121" s="12"/>
      <c r="UKG121" s="12"/>
      <c r="UKH121" s="12"/>
      <c r="UKI121" s="12"/>
      <c r="UKJ121" s="12"/>
      <c r="UKK121" s="12"/>
      <c r="UKL121" s="12"/>
      <c r="UKM121" s="12"/>
      <c r="UKN121" s="12"/>
      <c r="UKO121" s="12"/>
      <c r="UKP121" s="12"/>
      <c r="UKQ121" s="12"/>
      <c r="UKR121" s="12"/>
      <c r="UKS121" s="12"/>
      <c r="UKT121" s="12"/>
      <c r="UKU121" s="12"/>
      <c r="UKV121" s="12"/>
      <c r="UKW121" s="12"/>
      <c r="UKX121" s="12"/>
      <c r="UKY121" s="12"/>
      <c r="UKZ121" s="12"/>
      <c r="ULA121" s="12"/>
      <c r="ULB121" s="12"/>
      <c r="ULC121" s="12"/>
      <c r="ULD121" s="12"/>
      <c r="ULE121" s="12"/>
      <c r="ULF121" s="12"/>
      <c r="ULG121" s="12"/>
      <c r="ULH121" s="12"/>
      <c r="ULI121" s="12"/>
      <c r="ULJ121" s="12"/>
      <c r="ULK121" s="12"/>
      <c r="ULL121" s="12"/>
      <c r="ULM121" s="12"/>
      <c r="ULN121" s="12"/>
      <c r="ULO121" s="12"/>
      <c r="ULP121" s="12"/>
      <c r="ULQ121" s="12"/>
      <c r="ULR121" s="12"/>
      <c r="ULS121" s="12"/>
      <c r="ULT121" s="12"/>
      <c r="ULU121" s="12"/>
      <c r="ULV121" s="12"/>
      <c r="ULW121" s="12"/>
      <c r="ULX121" s="12"/>
      <c r="ULY121" s="12"/>
      <c r="ULZ121" s="12"/>
      <c r="UMA121" s="12"/>
      <c r="UMB121" s="12"/>
      <c r="UMC121" s="12"/>
      <c r="UMD121" s="12"/>
      <c r="UME121" s="12"/>
      <c r="UMF121" s="12"/>
      <c r="UMG121" s="12"/>
      <c r="UMH121" s="12"/>
      <c r="UMI121" s="12"/>
      <c r="UMJ121" s="12"/>
      <c r="UMK121" s="12"/>
      <c r="UML121" s="12"/>
      <c r="UMM121" s="12"/>
      <c r="UMN121" s="12"/>
      <c r="UMO121" s="12"/>
      <c r="UMP121" s="12"/>
      <c r="UMQ121" s="12"/>
      <c r="UMR121" s="12"/>
      <c r="UMS121" s="12"/>
      <c r="UMT121" s="12"/>
      <c r="UMU121" s="12"/>
      <c r="UMV121" s="12"/>
      <c r="UMW121" s="12"/>
      <c r="UMX121" s="12"/>
      <c r="UMY121" s="12"/>
      <c r="UMZ121" s="12"/>
      <c r="UNA121" s="12"/>
      <c r="UNB121" s="12"/>
      <c r="UNC121" s="12"/>
      <c r="UND121" s="12"/>
      <c r="UNE121" s="12"/>
      <c r="UNF121" s="12"/>
      <c r="UNG121" s="12"/>
      <c r="UNH121" s="12"/>
      <c r="UNI121" s="12"/>
      <c r="UNJ121" s="12"/>
      <c r="UNK121" s="12"/>
      <c r="UNL121" s="12"/>
      <c r="UNM121" s="12"/>
      <c r="UNN121" s="12"/>
      <c r="UNO121" s="12"/>
      <c r="UNP121" s="12"/>
      <c r="UNQ121" s="12"/>
      <c r="UNR121" s="12"/>
      <c r="UNS121" s="12"/>
      <c r="UNT121" s="12"/>
      <c r="UNU121" s="12"/>
      <c r="UNV121" s="12"/>
      <c r="UNW121" s="12"/>
      <c r="UNX121" s="12"/>
      <c r="UNY121" s="12"/>
      <c r="UNZ121" s="12"/>
      <c r="UOA121" s="12"/>
      <c r="UOB121" s="12"/>
      <c r="UOC121" s="12"/>
      <c r="UOD121" s="12"/>
      <c r="UOE121" s="12"/>
      <c r="UOF121" s="12"/>
      <c r="UOG121" s="12"/>
      <c r="UOH121" s="12"/>
      <c r="UOI121" s="12"/>
      <c r="UOJ121" s="12"/>
      <c r="UOK121" s="12"/>
      <c r="UOL121" s="12"/>
      <c r="UOM121" s="12"/>
      <c r="UON121" s="12"/>
      <c r="UOO121" s="12"/>
      <c r="UOP121" s="12"/>
      <c r="UOQ121" s="12"/>
      <c r="UOR121" s="12"/>
      <c r="UOS121" s="12"/>
      <c r="UOT121" s="12"/>
      <c r="UOU121" s="12"/>
      <c r="UOV121" s="12"/>
      <c r="UOW121" s="12"/>
      <c r="UOX121" s="12"/>
      <c r="UOY121" s="12"/>
      <c r="UOZ121" s="12"/>
      <c r="UPA121" s="12"/>
      <c r="UPB121" s="12"/>
      <c r="UPC121" s="12"/>
      <c r="UPD121" s="12"/>
      <c r="UPE121" s="12"/>
      <c r="UPF121" s="12"/>
      <c r="UPG121" s="12"/>
      <c r="UPH121" s="12"/>
      <c r="UPI121" s="12"/>
      <c r="UPJ121" s="12"/>
      <c r="UPK121" s="12"/>
      <c r="UPL121" s="12"/>
      <c r="UPM121" s="12"/>
      <c r="UPN121" s="12"/>
      <c r="UPO121" s="12"/>
      <c r="UPP121" s="12"/>
      <c r="UPQ121" s="12"/>
      <c r="UPR121" s="12"/>
      <c r="UPS121" s="12"/>
      <c r="UPT121" s="12"/>
      <c r="UPU121" s="12"/>
      <c r="UPV121" s="12"/>
      <c r="UPW121" s="12"/>
      <c r="UPX121" s="12"/>
      <c r="UPY121" s="12"/>
      <c r="UPZ121" s="12"/>
      <c r="UQA121" s="12"/>
      <c r="UQB121" s="12"/>
      <c r="UQC121" s="12"/>
      <c r="UQD121" s="12"/>
      <c r="UQE121" s="12"/>
      <c r="UQF121" s="12"/>
      <c r="UQG121" s="12"/>
      <c r="UQH121" s="12"/>
      <c r="UQI121" s="12"/>
      <c r="UQJ121" s="12"/>
      <c r="UQK121" s="12"/>
      <c r="UQL121" s="12"/>
      <c r="UQM121" s="12"/>
      <c r="UQN121" s="12"/>
      <c r="UQO121" s="12"/>
      <c r="UQP121" s="12"/>
      <c r="UQQ121" s="12"/>
      <c r="UQR121" s="12"/>
      <c r="UQS121" s="12"/>
      <c r="UQT121" s="12"/>
      <c r="UQU121" s="12"/>
      <c r="UQV121" s="12"/>
      <c r="UQW121" s="12"/>
      <c r="UQX121" s="12"/>
      <c r="UQY121" s="12"/>
      <c r="UQZ121" s="12"/>
      <c r="URA121" s="12"/>
      <c r="URB121" s="12"/>
      <c r="URC121" s="12"/>
      <c r="URD121" s="12"/>
      <c r="URE121" s="12"/>
      <c r="URF121" s="12"/>
      <c r="URG121" s="12"/>
      <c r="URH121" s="12"/>
      <c r="URI121" s="12"/>
      <c r="URJ121" s="12"/>
      <c r="URK121" s="12"/>
      <c r="URL121" s="12"/>
      <c r="URM121" s="12"/>
      <c r="URN121" s="12"/>
      <c r="URO121" s="12"/>
      <c r="URP121" s="12"/>
      <c r="URQ121" s="12"/>
      <c r="URR121" s="12"/>
      <c r="URS121" s="12"/>
      <c r="URT121" s="12"/>
      <c r="URU121" s="12"/>
      <c r="URV121" s="12"/>
      <c r="URW121" s="12"/>
      <c r="URX121" s="12"/>
      <c r="URY121" s="12"/>
      <c r="URZ121" s="12"/>
      <c r="USA121" s="12"/>
      <c r="USB121" s="12"/>
      <c r="USC121" s="12"/>
      <c r="USD121" s="12"/>
      <c r="USE121" s="12"/>
      <c r="USF121" s="12"/>
      <c r="USG121" s="12"/>
      <c r="USH121" s="12"/>
      <c r="USI121" s="12"/>
      <c r="USJ121" s="12"/>
      <c r="USK121" s="12"/>
      <c r="USL121" s="12"/>
      <c r="USM121" s="12"/>
      <c r="USN121" s="12"/>
      <c r="USO121" s="12"/>
      <c r="USP121" s="12"/>
      <c r="USQ121" s="12"/>
      <c r="USR121" s="12"/>
      <c r="USS121" s="12"/>
      <c r="UST121" s="12"/>
      <c r="USU121" s="12"/>
      <c r="USV121" s="12"/>
      <c r="USW121" s="12"/>
      <c r="USX121" s="12"/>
      <c r="USY121" s="12"/>
      <c r="USZ121" s="12"/>
      <c r="UTA121" s="12"/>
      <c r="UTB121" s="12"/>
      <c r="UTC121" s="12"/>
      <c r="UTD121" s="12"/>
      <c r="UTE121" s="12"/>
      <c r="UTF121" s="12"/>
      <c r="UTG121" s="12"/>
      <c r="UTH121" s="12"/>
      <c r="UTI121" s="12"/>
      <c r="UTJ121" s="12"/>
      <c r="UTK121" s="12"/>
      <c r="UTL121" s="12"/>
      <c r="UTM121" s="12"/>
      <c r="UTN121" s="12"/>
      <c r="UTO121" s="12"/>
      <c r="UTP121" s="12"/>
      <c r="UTQ121" s="12"/>
      <c r="UTR121" s="12"/>
      <c r="UTS121" s="12"/>
      <c r="UTT121" s="12"/>
      <c r="UTU121" s="12"/>
      <c r="UTV121" s="12"/>
      <c r="UTW121" s="12"/>
      <c r="UTX121" s="12"/>
      <c r="UTY121" s="12"/>
      <c r="UTZ121" s="12"/>
      <c r="UUA121" s="12"/>
      <c r="UUB121" s="12"/>
      <c r="UUC121" s="12"/>
      <c r="UUD121" s="12"/>
      <c r="UUE121" s="12"/>
      <c r="UUF121" s="12"/>
      <c r="UUG121" s="12"/>
      <c r="UUH121" s="12"/>
      <c r="UUI121" s="12"/>
      <c r="UUJ121" s="12"/>
      <c r="UUK121" s="12"/>
      <c r="UUL121" s="12"/>
      <c r="UUM121" s="12"/>
      <c r="UUN121" s="12"/>
      <c r="UUO121" s="12"/>
      <c r="UUP121" s="12"/>
      <c r="UUQ121" s="12"/>
      <c r="UUR121" s="12"/>
      <c r="UUS121" s="12"/>
      <c r="UUT121" s="12"/>
      <c r="UUU121" s="12"/>
      <c r="UUV121" s="12"/>
      <c r="UUW121" s="12"/>
      <c r="UUX121" s="12"/>
      <c r="UUY121" s="12"/>
      <c r="UUZ121" s="12"/>
      <c r="UVA121" s="12"/>
      <c r="UVB121" s="12"/>
      <c r="UVC121" s="12"/>
      <c r="UVD121" s="12"/>
      <c r="UVE121" s="12"/>
      <c r="UVF121" s="12"/>
      <c r="UVG121" s="12"/>
      <c r="UVH121" s="12"/>
      <c r="UVI121" s="12"/>
      <c r="UVJ121" s="12"/>
      <c r="UVK121" s="12"/>
      <c r="UVL121" s="12"/>
      <c r="UVM121" s="12"/>
      <c r="UVN121" s="12"/>
      <c r="UVO121" s="12"/>
      <c r="UVP121" s="12"/>
      <c r="UVQ121" s="12"/>
      <c r="UVR121" s="12"/>
      <c r="UVS121" s="12"/>
      <c r="UVT121" s="12"/>
      <c r="UVU121" s="12"/>
      <c r="UVV121" s="12"/>
      <c r="UVW121" s="12"/>
      <c r="UVX121" s="12"/>
      <c r="UVY121" s="12"/>
      <c r="UVZ121" s="12"/>
      <c r="UWA121" s="12"/>
      <c r="UWB121" s="12"/>
      <c r="UWC121" s="12"/>
      <c r="UWD121" s="12"/>
      <c r="UWE121" s="12"/>
      <c r="UWF121" s="12"/>
      <c r="UWG121" s="12"/>
      <c r="UWH121" s="12"/>
      <c r="UWI121" s="12"/>
      <c r="UWJ121" s="12"/>
      <c r="UWK121" s="12"/>
      <c r="UWL121" s="12"/>
      <c r="UWM121" s="12"/>
      <c r="UWN121" s="12"/>
      <c r="UWO121" s="12"/>
      <c r="UWP121" s="12"/>
      <c r="UWQ121" s="12"/>
      <c r="UWR121" s="12"/>
      <c r="UWS121" s="12"/>
      <c r="UWT121" s="12"/>
      <c r="UWU121" s="12"/>
      <c r="UWV121" s="12"/>
      <c r="UWW121" s="12"/>
      <c r="UWX121" s="12"/>
      <c r="UWY121" s="12"/>
      <c r="UWZ121" s="12"/>
      <c r="UXA121" s="12"/>
      <c r="UXB121" s="12"/>
      <c r="UXC121" s="12"/>
      <c r="UXD121" s="12"/>
      <c r="UXE121" s="12"/>
      <c r="UXF121" s="12"/>
      <c r="UXG121" s="12"/>
      <c r="UXH121" s="12"/>
      <c r="UXI121" s="12"/>
      <c r="UXJ121" s="12"/>
      <c r="UXK121" s="12"/>
      <c r="UXL121" s="12"/>
      <c r="UXM121" s="12"/>
      <c r="UXN121" s="12"/>
      <c r="UXO121" s="12"/>
      <c r="UXP121" s="12"/>
      <c r="UXQ121" s="12"/>
      <c r="UXR121" s="12"/>
      <c r="UXS121" s="12"/>
      <c r="UXT121" s="12"/>
      <c r="UXU121" s="12"/>
      <c r="UXV121" s="12"/>
      <c r="UXW121" s="12"/>
      <c r="UXX121" s="12"/>
      <c r="UXY121" s="12"/>
      <c r="UXZ121" s="12"/>
      <c r="UYA121" s="12"/>
      <c r="UYB121" s="12"/>
      <c r="UYC121" s="12"/>
      <c r="UYD121" s="12"/>
      <c r="UYE121" s="12"/>
      <c r="UYF121" s="12"/>
      <c r="UYG121" s="12"/>
      <c r="UYH121" s="12"/>
      <c r="UYI121" s="12"/>
      <c r="UYJ121" s="12"/>
      <c r="UYK121" s="12"/>
      <c r="UYL121" s="12"/>
      <c r="UYM121" s="12"/>
      <c r="UYN121" s="12"/>
      <c r="UYO121" s="12"/>
      <c r="UYP121" s="12"/>
      <c r="UYQ121" s="12"/>
      <c r="UYR121" s="12"/>
      <c r="UYS121" s="12"/>
      <c r="UYT121" s="12"/>
      <c r="UYU121" s="12"/>
      <c r="UYV121" s="12"/>
      <c r="UYW121" s="12"/>
      <c r="UYX121" s="12"/>
      <c r="UYY121" s="12"/>
      <c r="UYZ121" s="12"/>
      <c r="UZA121" s="12"/>
      <c r="UZB121" s="12"/>
      <c r="UZC121" s="12"/>
      <c r="UZD121" s="12"/>
      <c r="UZE121" s="12"/>
      <c r="UZF121" s="12"/>
      <c r="UZG121" s="12"/>
      <c r="UZH121" s="12"/>
      <c r="UZI121" s="12"/>
      <c r="UZJ121" s="12"/>
      <c r="UZK121" s="12"/>
      <c r="UZL121" s="12"/>
      <c r="UZM121" s="12"/>
      <c r="UZN121" s="12"/>
      <c r="UZO121" s="12"/>
      <c r="UZP121" s="12"/>
      <c r="UZQ121" s="12"/>
      <c r="UZR121" s="12"/>
      <c r="UZS121" s="12"/>
      <c r="UZT121" s="12"/>
      <c r="UZU121" s="12"/>
      <c r="UZV121" s="12"/>
      <c r="UZW121" s="12"/>
      <c r="UZX121" s="12"/>
      <c r="UZY121" s="12"/>
      <c r="UZZ121" s="12"/>
      <c r="VAA121" s="12"/>
      <c r="VAB121" s="12"/>
      <c r="VAC121" s="12"/>
      <c r="VAD121" s="12"/>
      <c r="VAE121" s="12"/>
      <c r="VAF121" s="12"/>
      <c r="VAG121" s="12"/>
      <c r="VAH121" s="12"/>
      <c r="VAI121" s="12"/>
      <c r="VAJ121" s="12"/>
      <c r="VAK121" s="12"/>
      <c r="VAL121" s="12"/>
      <c r="VAM121" s="12"/>
      <c r="VAN121" s="12"/>
      <c r="VAO121" s="12"/>
      <c r="VAP121" s="12"/>
      <c r="VAQ121" s="12"/>
      <c r="VAR121" s="12"/>
      <c r="VAS121" s="12"/>
      <c r="VAT121" s="12"/>
      <c r="VAU121" s="12"/>
      <c r="VAV121" s="12"/>
      <c r="VAW121" s="12"/>
      <c r="VAX121" s="12"/>
      <c r="VAY121" s="12"/>
      <c r="VAZ121" s="12"/>
      <c r="VBA121" s="12"/>
      <c r="VBB121" s="12"/>
      <c r="VBC121" s="12"/>
      <c r="VBD121" s="12"/>
      <c r="VBE121" s="12"/>
      <c r="VBF121" s="12"/>
      <c r="VBG121" s="12"/>
      <c r="VBH121" s="12"/>
      <c r="VBI121" s="12"/>
      <c r="VBJ121" s="12"/>
      <c r="VBK121" s="12"/>
      <c r="VBL121" s="12"/>
      <c r="VBM121" s="12"/>
      <c r="VBN121" s="12"/>
      <c r="VBO121" s="12"/>
      <c r="VBP121" s="12"/>
      <c r="VBQ121" s="12"/>
      <c r="VBR121" s="12"/>
      <c r="VBS121" s="12"/>
      <c r="VBT121" s="12"/>
      <c r="VBU121" s="12"/>
      <c r="VBV121" s="12"/>
      <c r="VBW121" s="12"/>
      <c r="VBX121" s="12"/>
      <c r="VBY121" s="12"/>
      <c r="VBZ121" s="12"/>
      <c r="VCA121" s="12"/>
      <c r="VCB121" s="12"/>
      <c r="VCC121" s="12"/>
      <c r="VCD121" s="12"/>
      <c r="VCE121" s="12"/>
      <c r="VCF121" s="12"/>
      <c r="VCG121" s="12"/>
      <c r="VCH121" s="12"/>
      <c r="VCI121" s="12"/>
      <c r="VCJ121" s="12"/>
      <c r="VCK121" s="12"/>
      <c r="VCL121" s="12"/>
      <c r="VCM121" s="12"/>
      <c r="VCN121" s="12"/>
      <c r="VCO121" s="12"/>
      <c r="VCP121" s="12"/>
      <c r="VCQ121" s="12"/>
      <c r="VCR121" s="12"/>
      <c r="VCS121" s="12"/>
      <c r="VCT121" s="12"/>
      <c r="VCU121" s="12"/>
      <c r="VCV121" s="12"/>
      <c r="VCW121" s="12"/>
      <c r="VCX121" s="12"/>
      <c r="VCY121" s="12"/>
      <c r="VCZ121" s="12"/>
      <c r="VDA121" s="12"/>
      <c r="VDB121" s="12"/>
      <c r="VDC121" s="12"/>
      <c r="VDD121" s="12"/>
      <c r="VDE121" s="12"/>
      <c r="VDF121" s="12"/>
      <c r="VDG121" s="12"/>
      <c r="VDH121" s="12"/>
      <c r="VDI121" s="12"/>
      <c r="VDJ121" s="12"/>
      <c r="VDK121" s="12"/>
      <c r="VDL121" s="12"/>
      <c r="VDM121" s="12"/>
      <c r="VDN121" s="12"/>
      <c r="VDO121" s="12"/>
      <c r="VDP121" s="12"/>
      <c r="VDQ121" s="12"/>
      <c r="VDR121" s="12"/>
      <c r="VDS121" s="12"/>
      <c r="VDT121" s="12"/>
      <c r="VDU121" s="12"/>
      <c r="VDV121" s="12"/>
      <c r="VDW121" s="12"/>
      <c r="VDX121" s="12"/>
      <c r="VDY121" s="12"/>
      <c r="VDZ121" s="12"/>
      <c r="VEA121" s="12"/>
      <c r="VEB121" s="12"/>
      <c r="VEC121" s="12"/>
      <c r="VED121" s="12"/>
      <c r="VEE121" s="12"/>
      <c r="VEF121" s="12"/>
      <c r="VEG121" s="12"/>
      <c r="VEH121" s="12"/>
      <c r="VEI121" s="12"/>
      <c r="VEJ121" s="12"/>
      <c r="VEK121" s="12"/>
      <c r="VEL121" s="12"/>
      <c r="VEM121" s="12"/>
      <c r="VEN121" s="12"/>
      <c r="VEO121" s="12"/>
      <c r="VEP121" s="12"/>
      <c r="VEQ121" s="12"/>
      <c r="VER121" s="12"/>
      <c r="VES121" s="12"/>
      <c r="VET121" s="12"/>
      <c r="VEU121" s="12"/>
      <c r="VEV121" s="12"/>
      <c r="VEW121" s="12"/>
      <c r="VEX121" s="12"/>
      <c r="VEY121" s="12"/>
      <c r="VEZ121" s="12"/>
      <c r="VFA121" s="12"/>
      <c r="VFB121" s="12"/>
      <c r="VFC121" s="12"/>
      <c r="VFD121" s="12"/>
      <c r="VFE121" s="12"/>
      <c r="VFF121" s="12"/>
      <c r="VFG121" s="12"/>
      <c r="VFH121" s="12"/>
      <c r="VFI121" s="12"/>
      <c r="VFJ121" s="12"/>
      <c r="VFK121" s="12"/>
      <c r="VFL121" s="12"/>
      <c r="VFM121" s="12"/>
      <c r="VFN121" s="12"/>
      <c r="VFO121" s="12"/>
      <c r="VFP121" s="12"/>
      <c r="VFQ121" s="12"/>
      <c r="VFR121" s="12"/>
      <c r="VFS121" s="12"/>
      <c r="VFT121" s="12"/>
      <c r="VFU121" s="12"/>
      <c r="VFV121" s="12"/>
      <c r="VFW121" s="12"/>
      <c r="VFX121" s="12"/>
      <c r="VFY121" s="12"/>
      <c r="VFZ121" s="12"/>
      <c r="VGA121" s="12"/>
      <c r="VGB121" s="12"/>
      <c r="VGC121" s="12"/>
      <c r="VGD121" s="12"/>
      <c r="VGE121" s="12"/>
      <c r="VGF121" s="12"/>
      <c r="VGG121" s="12"/>
      <c r="VGH121" s="12"/>
      <c r="VGI121" s="12"/>
      <c r="VGJ121" s="12"/>
      <c r="VGK121" s="12"/>
      <c r="VGL121" s="12"/>
      <c r="VGM121" s="12"/>
      <c r="VGN121" s="12"/>
      <c r="VGO121" s="12"/>
      <c r="VGP121" s="12"/>
      <c r="VGQ121" s="12"/>
      <c r="VGR121" s="12"/>
      <c r="VGS121" s="12"/>
      <c r="VGT121" s="12"/>
      <c r="VGU121" s="12"/>
      <c r="VGV121" s="12"/>
      <c r="VGW121" s="12"/>
      <c r="VGX121" s="12"/>
      <c r="VGY121" s="12"/>
      <c r="VGZ121" s="12"/>
      <c r="VHA121" s="12"/>
      <c r="VHB121" s="12"/>
      <c r="VHC121" s="12"/>
      <c r="VHD121" s="12"/>
      <c r="VHE121" s="12"/>
      <c r="VHF121" s="12"/>
      <c r="VHG121" s="12"/>
      <c r="VHH121" s="12"/>
      <c r="VHI121" s="12"/>
      <c r="VHJ121" s="12"/>
      <c r="VHK121" s="12"/>
      <c r="VHL121" s="12"/>
      <c r="VHM121" s="12"/>
      <c r="VHN121" s="12"/>
      <c r="VHO121" s="12"/>
      <c r="VHP121" s="12"/>
      <c r="VHQ121" s="12"/>
      <c r="VHR121" s="12"/>
      <c r="VHS121" s="12"/>
      <c r="VHT121" s="12"/>
      <c r="VHU121" s="12"/>
      <c r="VHV121" s="12"/>
      <c r="VHW121" s="12"/>
      <c r="VHX121" s="12"/>
      <c r="VHY121" s="12"/>
      <c r="VHZ121" s="12"/>
      <c r="VIA121" s="12"/>
      <c r="VIB121" s="12"/>
      <c r="VIC121" s="12"/>
      <c r="VID121" s="12"/>
      <c r="VIE121" s="12"/>
      <c r="VIF121" s="12"/>
      <c r="VIG121" s="12"/>
      <c r="VIH121" s="12"/>
      <c r="VII121" s="12"/>
      <c r="VIJ121" s="12"/>
      <c r="VIK121" s="12"/>
      <c r="VIL121" s="12"/>
      <c r="VIM121" s="12"/>
      <c r="VIN121" s="12"/>
      <c r="VIO121" s="12"/>
      <c r="VIP121" s="12"/>
      <c r="VIQ121" s="12"/>
      <c r="VIR121" s="12"/>
      <c r="VIS121" s="12"/>
      <c r="VIT121" s="12"/>
      <c r="VIU121" s="12"/>
      <c r="VIV121" s="12"/>
      <c r="VIW121" s="12"/>
      <c r="VIX121" s="12"/>
      <c r="VIY121" s="12"/>
      <c r="VIZ121" s="12"/>
      <c r="VJA121" s="12"/>
      <c r="VJB121" s="12"/>
      <c r="VJC121" s="12"/>
      <c r="VJD121" s="12"/>
      <c r="VJE121" s="12"/>
      <c r="VJF121" s="12"/>
      <c r="VJG121" s="12"/>
      <c r="VJH121" s="12"/>
      <c r="VJI121" s="12"/>
      <c r="VJJ121" s="12"/>
      <c r="VJK121" s="12"/>
      <c r="VJL121" s="12"/>
      <c r="VJM121" s="12"/>
      <c r="VJN121" s="12"/>
      <c r="VJO121" s="12"/>
      <c r="VJP121" s="12"/>
      <c r="VJQ121" s="12"/>
      <c r="VJR121" s="12"/>
      <c r="VJS121" s="12"/>
      <c r="VJT121" s="12"/>
      <c r="VJU121" s="12"/>
      <c r="VJV121" s="12"/>
      <c r="VJW121" s="12"/>
      <c r="VJX121" s="12"/>
      <c r="VJY121" s="12"/>
      <c r="VJZ121" s="12"/>
      <c r="VKA121" s="12"/>
      <c r="VKB121" s="12"/>
      <c r="VKC121" s="12"/>
      <c r="VKD121" s="12"/>
      <c r="VKE121" s="12"/>
      <c r="VKF121" s="12"/>
      <c r="VKG121" s="12"/>
      <c r="VKH121" s="12"/>
      <c r="VKI121" s="12"/>
      <c r="VKJ121" s="12"/>
      <c r="VKK121" s="12"/>
      <c r="VKL121" s="12"/>
      <c r="VKM121" s="12"/>
      <c r="VKN121" s="12"/>
      <c r="VKO121" s="12"/>
      <c r="VKP121" s="12"/>
      <c r="VKQ121" s="12"/>
      <c r="VKR121" s="12"/>
      <c r="VKS121" s="12"/>
      <c r="VKT121" s="12"/>
      <c r="VKU121" s="12"/>
      <c r="VKV121" s="12"/>
      <c r="VKW121" s="12"/>
      <c r="VKX121" s="12"/>
      <c r="VKY121" s="12"/>
      <c r="VKZ121" s="12"/>
      <c r="VLA121" s="12"/>
      <c r="VLB121" s="12"/>
      <c r="VLC121" s="12"/>
      <c r="VLD121" s="12"/>
      <c r="VLE121" s="12"/>
      <c r="VLF121" s="12"/>
      <c r="VLG121" s="12"/>
      <c r="VLH121" s="12"/>
      <c r="VLI121" s="12"/>
      <c r="VLJ121" s="12"/>
      <c r="VLK121" s="12"/>
      <c r="VLL121" s="12"/>
      <c r="VLM121" s="12"/>
      <c r="VLN121" s="12"/>
      <c r="VLO121" s="12"/>
      <c r="VLP121" s="12"/>
      <c r="VLQ121" s="12"/>
      <c r="VLR121" s="12"/>
      <c r="VLS121" s="12"/>
      <c r="VLT121" s="12"/>
      <c r="VLU121" s="12"/>
      <c r="VLV121" s="12"/>
      <c r="VLW121" s="12"/>
      <c r="VLX121" s="12"/>
      <c r="VLY121" s="12"/>
      <c r="VLZ121" s="12"/>
      <c r="VMA121" s="12"/>
      <c r="VMB121" s="12"/>
      <c r="VMC121" s="12"/>
      <c r="VMD121" s="12"/>
      <c r="VME121" s="12"/>
      <c r="VMF121" s="12"/>
      <c r="VMG121" s="12"/>
      <c r="VMH121" s="12"/>
      <c r="VMI121" s="12"/>
      <c r="VMJ121" s="12"/>
      <c r="VMK121" s="12"/>
      <c r="VML121" s="12"/>
      <c r="VMM121" s="12"/>
      <c r="VMN121" s="12"/>
      <c r="VMO121" s="12"/>
      <c r="VMP121" s="12"/>
      <c r="VMQ121" s="12"/>
      <c r="VMR121" s="12"/>
      <c r="VMS121" s="12"/>
      <c r="VMT121" s="12"/>
      <c r="VMU121" s="12"/>
      <c r="VMV121" s="12"/>
      <c r="VMW121" s="12"/>
      <c r="VMX121" s="12"/>
      <c r="VMY121" s="12"/>
      <c r="VMZ121" s="12"/>
      <c r="VNA121" s="12"/>
      <c r="VNB121" s="12"/>
      <c r="VNC121" s="12"/>
      <c r="VND121" s="12"/>
      <c r="VNE121" s="12"/>
      <c r="VNF121" s="12"/>
      <c r="VNG121" s="12"/>
      <c r="VNH121" s="12"/>
      <c r="VNI121" s="12"/>
      <c r="VNJ121" s="12"/>
      <c r="VNK121" s="12"/>
      <c r="VNL121" s="12"/>
      <c r="VNM121" s="12"/>
      <c r="VNN121" s="12"/>
      <c r="VNO121" s="12"/>
      <c r="VNP121" s="12"/>
      <c r="VNQ121" s="12"/>
      <c r="VNR121" s="12"/>
      <c r="VNS121" s="12"/>
      <c r="VNT121" s="12"/>
      <c r="VNU121" s="12"/>
      <c r="VNV121" s="12"/>
      <c r="VNW121" s="12"/>
      <c r="VNX121" s="12"/>
      <c r="VNY121" s="12"/>
      <c r="VNZ121" s="12"/>
      <c r="VOA121" s="12"/>
      <c r="VOB121" s="12"/>
      <c r="VOC121" s="12"/>
      <c r="VOD121" s="12"/>
      <c r="VOE121" s="12"/>
      <c r="VOF121" s="12"/>
      <c r="VOG121" s="12"/>
      <c r="VOH121" s="12"/>
      <c r="VOI121" s="12"/>
      <c r="VOJ121" s="12"/>
      <c r="VOK121" s="12"/>
      <c r="VOL121" s="12"/>
      <c r="VOM121" s="12"/>
      <c r="VON121" s="12"/>
      <c r="VOO121" s="12"/>
      <c r="VOP121" s="12"/>
      <c r="VOQ121" s="12"/>
      <c r="VOR121" s="12"/>
      <c r="VOS121" s="12"/>
      <c r="VOT121" s="12"/>
      <c r="VOU121" s="12"/>
      <c r="VOV121" s="12"/>
      <c r="VOW121" s="12"/>
      <c r="VOX121" s="12"/>
      <c r="VOY121" s="12"/>
      <c r="VOZ121" s="12"/>
      <c r="VPA121" s="12"/>
      <c r="VPB121" s="12"/>
      <c r="VPC121" s="12"/>
      <c r="VPD121" s="12"/>
      <c r="VPE121" s="12"/>
      <c r="VPF121" s="12"/>
      <c r="VPG121" s="12"/>
      <c r="VPH121" s="12"/>
      <c r="VPI121" s="12"/>
      <c r="VPJ121" s="12"/>
      <c r="VPK121" s="12"/>
      <c r="VPL121" s="12"/>
      <c r="VPM121" s="12"/>
      <c r="VPN121" s="12"/>
      <c r="VPO121" s="12"/>
      <c r="VPP121" s="12"/>
      <c r="VPQ121" s="12"/>
      <c r="VPR121" s="12"/>
      <c r="VPS121" s="12"/>
      <c r="VPT121" s="12"/>
      <c r="VPU121" s="12"/>
      <c r="VPV121" s="12"/>
      <c r="VPW121" s="12"/>
      <c r="VPX121" s="12"/>
      <c r="VPY121" s="12"/>
      <c r="VPZ121" s="12"/>
      <c r="VQA121" s="12"/>
      <c r="VQB121" s="12"/>
      <c r="VQC121" s="12"/>
      <c r="VQD121" s="12"/>
      <c r="VQE121" s="12"/>
      <c r="VQF121" s="12"/>
      <c r="VQG121" s="12"/>
      <c r="VQH121" s="12"/>
      <c r="VQI121" s="12"/>
      <c r="VQJ121" s="12"/>
      <c r="VQK121" s="12"/>
      <c r="VQL121" s="12"/>
      <c r="VQM121" s="12"/>
      <c r="VQN121" s="12"/>
      <c r="VQO121" s="12"/>
      <c r="VQP121" s="12"/>
      <c r="VQQ121" s="12"/>
      <c r="VQR121" s="12"/>
      <c r="VQS121" s="12"/>
      <c r="VQT121" s="12"/>
      <c r="VQU121" s="12"/>
      <c r="VQV121" s="12"/>
      <c r="VQW121" s="12"/>
      <c r="VQX121" s="12"/>
      <c r="VQY121" s="12"/>
      <c r="VQZ121" s="12"/>
      <c r="VRA121" s="12"/>
      <c r="VRB121" s="12"/>
      <c r="VRC121" s="12"/>
      <c r="VRD121" s="12"/>
      <c r="VRE121" s="12"/>
      <c r="VRF121" s="12"/>
      <c r="VRG121" s="12"/>
      <c r="VRH121" s="12"/>
      <c r="VRI121" s="12"/>
      <c r="VRJ121" s="12"/>
      <c r="VRK121" s="12"/>
      <c r="VRL121" s="12"/>
      <c r="VRM121" s="12"/>
      <c r="VRN121" s="12"/>
      <c r="VRO121" s="12"/>
      <c r="VRP121" s="12"/>
      <c r="VRQ121" s="12"/>
      <c r="VRR121" s="12"/>
      <c r="VRS121" s="12"/>
      <c r="VRT121" s="12"/>
      <c r="VRU121" s="12"/>
      <c r="VRV121" s="12"/>
      <c r="VRW121" s="12"/>
      <c r="VRX121" s="12"/>
      <c r="VRY121" s="12"/>
      <c r="VRZ121" s="12"/>
      <c r="VSA121" s="12"/>
      <c r="VSB121" s="12"/>
      <c r="VSC121" s="12"/>
      <c r="VSD121" s="12"/>
      <c r="VSE121" s="12"/>
      <c r="VSF121" s="12"/>
      <c r="VSG121" s="12"/>
      <c r="VSH121" s="12"/>
      <c r="VSI121" s="12"/>
      <c r="VSJ121" s="12"/>
      <c r="VSK121" s="12"/>
      <c r="VSL121" s="12"/>
      <c r="VSM121" s="12"/>
      <c r="VSN121" s="12"/>
      <c r="VSO121" s="12"/>
      <c r="VSP121" s="12"/>
      <c r="VSQ121" s="12"/>
      <c r="VSR121" s="12"/>
      <c r="VSS121" s="12"/>
      <c r="VST121" s="12"/>
      <c r="VSU121" s="12"/>
      <c r="VSV121" s="12"/>
      <c r="VSW121" s="12"/>
      <c r="VSX121" s="12"/>
      <c r="VSY121" s="12"/>
      <c r="VSZ121" s="12"/>
      <c r="VTA121" s="12"/>
      <c r="VTB121" s="12"/>
      <c r="VTC121" s="12"/>
      <c r="VTD121" s="12"/>
      <c r="VTE121" s="12"/>
      <c r="VTF121" s="12"/>
      <c r="VTG121" s="12"/>
      <c r="VTH121" s="12"/>
      <c r="VTI121" s="12"/>
      <c r="VTJ121" s="12"/>
      <c r="VTK121" s="12"/>
      <c r="VTL121" s="12"/>
      <c r="VTM121" s="12"/>
      <c r="VTN121" s="12"/>
      <c r="VTO121" s="12"/>
      <c r="VTP121" s="12"/>
      <c r="VTQ121" s="12"/>
      <c r="VTR121" s="12"/>
      <c r="VTS121" s="12"/>
      <c r="VTT121" s="12"/>
      <c r="VTU121" s="12"/>
      <c r="VTV121" s="12"/>
      <c r="VTW121" s="12"/>
      <c r="VTX121" s="12"/>
      <c r="VTY121" s="12"/>
      <c r="VTZ121" s="12"/>
      <c r="VUA121" s="12"/>
      <c r="VUB121" s="12"/>
      <c r="VUC121" s="12"/>
      <c r="VUD121" s="12"/>
      <c r="VUE121" s="12"/>
      <c r="VUF121" s="12"/>
      <c r="VUG121" s="12"/>
      <c r="VUH121" s="12"/>
      <c r="VUI121" s="12"/>
      <c r="VUJ121" s="12"/>
      <c r="VUK121" s="12"/>
      <c r="VUL121" s="12"/>
      <c r="VUM121" s="12"/>
      <c r="VUN121" s="12"/>
      <c r="VUO121" s="12"/>
      <c r="VUP121" s="12"/>
      <c r="VUQ121" s="12"/>
      <c r="VUR121" s="12"/>
      <c r="VUS121" s="12"/>
      <c r="VUT121" s="12"/>
      <c r="VUU121" s="12"/>
      <c r="VUV121" s="12"/>
      <c r="VUW121" s="12"/>
      <c r="VUX121" s="12"/>
      <c r="VUY121" s="12"/>
      <c r="VUZ121" s="12"/>
      <c r="VVA121" s="12"/>
      <c r="VVB121" s="12"/>
      <c r="VVC121" s="12"/>
      <c r="VVD121" s="12"/>
      <c r="VVE121" s="12"/>
      <c r="VVF121" s="12"/>
      <c r="VVG121" s="12"/>
      <c r="VVH121" s="12"/>
      <c r="VVI121" s="12"/>
      <c r="VVJ121" s="12"/>
      <c r="VVK121" s="12"/>
      <c r="VVL121" s="12"/>
      <c r="VVM121" s="12"/>
      <c r="VVN121" s="12"/>
      <c r="VVO121" s="12"/>
      <c r="VVP121" s="12"/>
      <c r="VVQ121" s="12"/>
      <c r="VVR121" s="12"/>
      <c r="VVS121" s="12"/>
      <c r="VVT121" s="12"/>
      <c r="VVU121" s="12"/>
      <c r="VVV121" s="12"/>
      <c r="VVW121" s="12"/>
      <c r="VVX121" s="12"/>
      <c r="VVY121" s="12"/>
      <c r="VVZ121" s="12"/>
      <c r="VWA121" s="12"/>
      <c r="VWB121" s="12"/>
      <c r="VWC121" s="12"/>
      <c r="VWD121" s="12"/>
      <c r="VWE121" s="12"/>
      <c r="VWF121" s="12"/>
      <c r="VWG121" s="12"/>
      <c r="VWH121" s="12"/>
      <c r="VWI121" s="12"/>
      <c r="VWJ121" s="12"/>
      <c r="VWK121" s="12"/>
      <c r="VWL121" s="12"/>
      <c r="VWM121" s="12"/>
      <c r="VWN121" s="12"/>
      <c r="VWO121" s="12"/>
      <c r="VWP121" s="12"/>
      <c r="VWQ121" s="12"/>
      <c r="VWR121" s="12"/>
      <c r="VWS121" s="12"/>
      <c r="VWT121" s="12"/>
      <c r="VWU121" s="12"/>
      <c r="VWV121" s="12"/>
      <c r="VWW121" s="12"/>
      <c r="VWX121" s="12"/>
      <c r="VWY121" s="12"/>
      <c r="VWZ121" s="12"/>
      <c r="VXA121" s="12"/>
      <c r="VXB121" s="12"/>
      <c r="VXC121" s="12"/>
      <c r="VXD121" s="12"/>
      <c r="VXE121" s="12"/>
      <c r="VXF121" s="12"/>
      <c r="VXG121" s="12"/>
      <c r="VXH121" s="12"/>
      <c r="VXI121" s="12"/>
      <c r="VXJ121" s="12"/>
      <c r="VXK121" s="12"/>
      <c r="VXL121" s="12"/>
      <c r="VXM121" s="12"/>
      <c r="VXN121" s="12"/>
      <c r="VXO121" s="12"/>
      <c r="VXP121" s="12"/>
      <c r="VXQ121" s="12"/>
      <c r="VXR121" s="12"/>
      <c r="VXS121" s="12"/>
      <c r="VXT121" s="12"/>
      <c r="VXU121" s="12"/>
      <c r="VXV121" s="12"/>
      <c r="VXW121" s="12"/>
      <c r="VXX121" s="12"/>
      <c r="VXY121" s="12"/>
      <c r="VXZ121" s="12"/>
      <c r="VYA121" s="12"/>
      <c r="VYB121" s="12"/>
      <c r="VYC121" s="12"/>
      <c r="VYD121" s="12"/>
      <c r="VYE121" s="12"/>
      <c r="VYF121" s="12"/>
      <c r="VYG121" s="12"/>
      <c r="VYH121" s="12"/>
      <c r="VYI121" s="12"/>
      <c r="VYJ121" s="12"/>
      <c r="VYK121" s="12"/>
      <c r="VYL121" s="12"/>
      <c r="VYM121" s="12"/>
      <c r="VYN121" s="12"/>
      <c r="VYO121" s="12"/>
      <c r="VYP121" s="12"/>
      <c r="VYQ121" s="12"/>
      <c r="VYR121" s="12"/>
      <c r="VYS121" s="12"/>
      <c r="VYT121" s="12"/>
      <c r="VYU121" s="12"/>
      <c r="VYV121" s="12"/>
      <c r="VYW121" s="12"/>
      <c r="VYX121" s="12"/>
      <c r="VYY121" s="12"/>
      <c r="VYZ121" s="12"/>
      <c r="VZA121" s="12"/>
      <c r="VZB121" s="12"/>
      <c r="VZC121" s="12"/>
      <c r="VZD121" s="12"/>
      <c r="VZE121" s="12"/>
      <c r="VZF121" s="12"/>
      <c r="VZG121" s="12"/>
      <c r="VZH121" s="12"/>
      <c r="VZI121" s="12"/>
      <c r="VZJ121" s="12"/>
      <c r="VZK121" s="12"/>
      <c r="VZL121" s="12"/>
      <c r="VZM121" s="12"/>
      <c r="VZN121" s="12"/>
      <c r="VZO121" s="12"/>
      <c r="VZP121" s="12"/>
      <c r="VZQ121" s="12"/>
      <c r="VZR121" s="12"/>
      <c r="VZS121" s="12"/>
      <c r="VZT121" s="12"/>
      <c r="VZU121" s="12"/>
      <c r="VZV121" s="12"/>
      <c r="VZW121" s="12"/>
      <c r="VZX121" s="12"/>
      <c r="VZY121" s="12"/>
      <c r="VZZ121" s="12"/>
      <c r="WAA121" s="12"/>
      <c r="WAB121" s="12"/>
      <c r="WAC121" s="12"/>
      <c r="WAD121" s="12"/>
      <c r="WAE121" s="12"/>
      <c r="WAF121" s="12"/>
      <c r="WAG121" s="12"/>
      <c r="WAH121" s="12"/>
      <c r="WAI121" s="12"/>
      <c r="WAJ121" s="12"/>
      <c r="WAK121" s="12"/>
      <c r="WAL121" s="12"/>
      <c r="WAM121" s="12"/>
      <c r="WAN121" s="12"/>
      <c r="WAO121" s="12"/>
      <c r="WAP121" s="12"/>
      <c r="WAQ121" s="12"/>
      <c r="WAR121" s="12"/>
      <c r="WAS121" s="12"/>
      <c r="WAT121" s="12"/>
      <c r="WAU121" s="12"/>
      <c r="WAV121" s="12"/>
      <c r="WAW121" s="12"/>
      <c r="WAX121" s="12"/>
      <c r="WAY121" s="12"/>
      <c r="WAZ121" s="12"/>
      <c r="WBA121" s="12"/>
      <c r="WBB121" s="12"/>
      <c r="WBC121" s="12"/>
      <c r="WBD121" s="12"/>
      <c r="WBE121" s="12"/>
      <c r="WBF121" s="12"/>
      <c r="WBG121" s="12"/>
      <c r="WBH121" s="12"/>
      <c r="WBI121" s="12"/>
      <c r="WBJ121" s="12"/>
      <c r="WBK121" s="12"/>
      <c r="WBL121" s="12"/>
      <c r="WBM121" s="12"/>
      <c r="WBN121" s="12"/>
      <c r="WBO121" s="12"/>
      <c r="WBP121" s="12"/>
      <c r="WBQ121" s="12"/>
      <c r="WBR121" s="12"/>
      <c r="WBS121" s="12"/>
      <c r="WBT121" s="12"/>
      <c r="WBU121" s="12"/>
      <c r="WBV121" s="12"/>
      <c r="WBW121" s="12"/>
      <c r="WBX121" s="12"/>
      <c r="WBY121" s="12"/>
      <c r="WBZ121" s="12"/>
      <c r="WCA121" s="12"/>
      <c r="WCB121" s="12"/>
      <c r="WCC121" s="12"/>
      <c r="WCD121" s="12"/>
      <c r="WCE121" s="12"/>
      <c r="WCF121" s="12"/>
      <c r="WCG121" s="12"/>
      <c r="WCH121" s="12"/>
      <c r="WCI121" s="12"/>
      <c r="WCJ121" s="12"/>
      <c r="WCK121" s="12"/>
      <c r="WCL121" s="12"/>
      <c r="WCM121" s="12"/>
      <c r="WCN121" s="12"/>
      <c r="WCO121" s="12"/>
      <c r="WCP121" s="12"/>
      <c r="WCQ121" s="12"/>
      <c r="WCR121" s="12"/>
      <c r="WCS121" s="12"/>
      <c r="WCT121" s="12"/>
      <c r="WCU121" s="12"/>
      <c r="WCV121" s="12"/>
      <c r="WCW121" s="12"/>
      <c r="WCX121" s="12"/>
      <c r="WCY121" s="12"/>
      <c r="WCZ121" s="12"/>
      <c r="WDA121" s="12"/>
      <c r="WDB121" s="12"/>
      <c r="WDC121" s="12"/>
      <c r="WDD121" s="12"/>
      <c r="WDE121" s="12"/>
      <c r="WDF121" s="12"/>
      <c r="WDG121" s="12"/>
      <c r="WDH121" s="12"/>
      <c r="WDI121" s="12"/>
      <c r="WDJ121" s="12"/>
      <c r="WDK121" s="12"/>
      <c r="WDL121" s="12"/>
      <c r="WDM121" s="12"/>
      <c r="WDN121" s="12"/>
      <c r="WDO121" s="12"/>
      <c r="WDP121" s="12"/>
      <c r="WDQ121" s="12"/>
      <c r="WDR121" s="12"/>
      <c r="WDS121" s="12"/>
      <c r="WDT121" s="12"/>
      <c r="WDU121" s="12"/>
      <c r="WDV121" s="12"/>
      <c r="WDW121" s="12"/>
      <c r="WDX121" s="12"/>
      <c r="WDY121" s="12"/>
      <c r="WDZ121" s="12"/>
      <c r="WEA121" s="12"/>
      <c r="WEB121" s="12"/>
      <c r="WEC121" s="12"/>
      <c r="WED121" s="12"/>
      <c r="WEE121" s="12"/>
      <c r="WEF121" s="12"/>
      <c r="WEG121" s="12"/>
      <c r="WEH121" s="12"/>
      <c r="WEI121" s="12"/>
      <c r="WEJ121" s="12"/>
      <c r="WEK121" s="12"/>
      <c r="WEL121" s="12"/>
      <c r="WEM121" s="12"/>
      <c r="WEN121" s="12"/>
      <c r="WEO121" s="12"/>
      <c r="WEP121" s="12"/>
      <c r="WEQ121" s="12"/>
      <c r="WER121" s="12"/>
      <c r="WES121" s="12"/>
      <c r="WET121" s="12"/>
      <c r="WEU121" s="12"/>
      <c r="WEV121" s="12"/>
      <c r="WEW121" s="12"/>
      <c r="WEX121" s="12"/>
      <c r="WEY121" s="12"/>
      <c r="WEZ121" s="12"/>
      <c r="WFA121" s="12"/>
      <c r="WFB121" s="12"/>
      <c r="WFC121" s="12"/>
      <c r="WFD121" s="12"/>
      <c r="WFE121" s="12"/>
      <c r="WFF121" s="12"/>
      <c r="WFG121" s="12"/>
      <c r="WFH121" s="12"/>
      <c r="WFI121" s="12"/>
      <c r="WFJ121" s="12"/>
      <c r="WFK121" s="12"/>
      <c r="WFL121" s="12"/>
      <c r="WFM121" s="12"/>
      <c r="WFN121" s="12"/>
      <c r="WFO121" s="12"/>
      <c r="WFP121" s="12"/>
      <c r="WFQ121" s="12"/>
      <c r="WFR121" s="12"/>
      <c r="WFS121" s="12"/>
      <c r="WFT121" s="12"/>
      <c r="WFU121" s="12"/>
      <c r="WFV121" s="12"/>
      <c r="WFW121" s="12"/>
      <c r="WFX121" s="12"/>
      <c r="WFY121" s="12"/>
      <c r="WFZ121" s="12"/>
      <c r="WGA121" s="12"/>
      <c r="WGB121" s="12"/>
      <c r="WGC121" s="12"/>
      <c r="WGD121" s="12"/>
      <c r="WGE121" s="12"/>
      <c r="WGF121" s="12"/>
      <c r="WGG121" s="12"/>
      <c r="WGH121" s="12"/>
      <c r="WGI121" s="12"/>
      <c r="WGJ121" s="12"/>
      <c r="WGK121" s="12"/>
      <c r="WGL121" s="12"/>
      <c r="WGM121" s="12"/>
      <c r="WGN121" s="12"/>
      <c r="WGO121" s="12"/>
      <c r="WGP121" s="12"/>
      <c r="WGQ121" s="12"/>
      <c r="WGR121" s="12"/>
      <c r="WGS121" s="12"/>
      <c r="WGT121" s="12"/>
      <c r="WGU121" s="12"/>
      <c r="WGV121" s="12"/>
      <c r="WGW121" s="12"/>
      <c r="WGX121" s="12"/>
      <c r="WGY121" s="12"/>
      <c r="WGZ121" s="12"/>
      <c r="WHA121" s="12"/>
      <c r="WHB121" s="12"/>
      <c r="WHC121" s="12"/>
      <c r="WHD121" s="12"/>
      <c r="WHE121" s="12"/>
      <c r="WHF121" s="12"/>
      <c r="WHG121" s="12"/>
      <c r="WHH121" s="12"/>
      <c r="WHI121" s="12"/>
      <c r="WHJ121" s="12"/>
      <c r="WHK121" s="12"/>
      <c r="WHL121" s="12"/>
      <c r="WHM121" s="12"/>
      <c r="WHN121" s="12"/>
      <c r="WHO121" s="12"/>
      <c r="WHP121" s="12"/>
      <c r="WHQ121" s="12"/>
      <c r="WHR121" s="12"/>
      <c r="WHS121" s="12"/>
      <c r="WHT121" s="12"/>
      <c r="WHU121" s="12"/>
      <c r="WHV121" s="12"/>
      <c r="WHW121" s="12"/>
      <c r="WHX121" s="12"/>
      <c r="WHY121" s="12"/>
      <c r="WHZ121" s="12"/>
      <c r="WIA121" s="12"/>
      <c r="WIB121" s="12"/>
      <c r="WIC121" s="12"/>
      <c r="WID121" s="12"/>
      <c r="WIE121" s="12"/>
      <c r="WIF121" s="12"/>
      <c r="WIG121" s="12"/>
      <c r="WIH121" s="12"/>
      <c r="WII121" s="12"/>
      <c r="WIJ121" s="12"/>
      <c r="WIK121" s="12"/>
      <c r="WIL121" s="12"/>
      <c r="WIM121" s="12"/>
      <c r="WIN121" s="12"/>
      <c r="WIO121" s="12"/>
      <c r="WIP121" s="12"/>
      <c r="WIQ121" s="12"/>
      <c r="WIR121" s="12"/>
      <c r="WIS121" s="12"/>
      <c r="WIT121" s="12"/>
      <c r="WIU121" s="12"/>
      <c r="WIV121" s="12"/>
      <c r="WIW121" s="12"/>
      <c r="WIX121" s="12"/>
      <c r="WIY121" s="12"/>
      <c r="WIZ121" s="12"/>
      <c r="WJA121" s="12"/>
      <c r="WJB121" s="12"/>
      <c r="WJC121" s="12"/>
      <c r="WJD121" s="12"/>
      <c r="WJE121" s="12"/>
      <c r="WJF121" s="12"/>
      <c r="WJG121" s="12"/>
      <c r="WJH121" s="12"/>
      <c r="WJI121" s="12"/>
      <c r="WJJ121" s="12"/>
      <c r="WJK121" s="12"/>
      <c r="WJL121" s="12"/>
      <c r="WJM121" s="12"/>
      <c r="WJN121" s="12"/>
      <c r="WJO121" s="12"/>
      <c r="WJP121" s="12"/>
      <c r="WJQ121" s="12"/>
      <c r="WJR121" s="12"/>
      <c r="WJS121" s="12"/>
      <c r="WJT121" s="12"/>
      <c r="WJU121" s="12"/>
      <c r="WJV121" s="12"/>
      <c r="WJW121" s="12"/>
      <c r="WJX121" s="12"/>
      <c r="WJY121" s="12"/>
      <c r="WJZ121" s="12"/>
      <c r="WKA121" s="12"/>
      <c r="WKB121" s="12"/>
      <c r="WKC121" s="12"/>
      <c r="WKD121" s="12"/>
      <c r="WKE121" s="12"/>
      <c r="WKF121" s="12"/>
      <c r="WKG121" s="12"/>
      <c r="WKH121" s="12"/>
      <c r="WKI121" s="12"/>
      <c r="WKJ121" s="12"/>
      <c r="WKK121" s="12"/>
      <c r="WKL121" s="12"/>
      <c r="WKM121" s="12"/>
      <c r="WKN121" s="12"/>
      <c r="WKO121" s="12"/>
      <c r="WKP121" s="12"/>
      <c r="WKQ121" s="12"/>
      <c r="WKR121" s="12"/>
      <c r="WKS121" s="12"/>
      <c r="WKT121" s="12"/>
      <c r="WKU121" s="12"/>
      <c r="WKV121" s="12"/>
      <c r="WKW121" s="12"/>
      <c r="WKX121" s="12"/>
      <c r="WKY121" s="12"/>
      <c r="WKZ121" s="12"/>
      <c r="WLA121" s="12"/>
      <c r="WLB121" s="12"/>
      <c r="WLC121" s="12"/>
      <c r="WLD121" s="12"/>
      <c r="WLE121" s="12"/>
      <c r="WLF121" s="12"/>
      <c r="WLG121" s="12"/>
      <c r="WLH121" s="12"/>
      <c r="WLI121" s="12"/>
      <c r="WLJ121" s="12"/>
      <c r="WLK121" s="12"/>
      <c r="WLL121" s="12"/>
      <c r="WLM121" s="12"/>
      <c r="WLN121" s="12"/>
      <c r="WLO121" s="12"/>
      <c r="WLP121" s="12"/>
      <c r="WLQ121" s="12"/>
      <c r="WLR121" s="12"/>
      <c r="WLS121" s="12"/>
      <c r="WLT121" s="12"/>
      <c r="WLU121" s="12"/>
      <c r="WLV121" s="12"/>
      <c r="WLW121" s="12"/>
      <c r="WLX121" s="12"/>
      <c r="WLY121" s="12"/>
      <c r="WLZ121" s="12"/>
      <c r="WMA121" s="12"/>
      <c r="WMB121" s="12"/>
      <c r="WMC121" s="12"/>
      <c r="WMD121" s="12"/>
      <c r="WME121" s="12"/>
      <c r="WMF121" s="12"/>
      <c r="WMG121" s="12"/>
      <c r="WMH121" s="12"/>
      <c r="WMI121" s="12"/>
      <c r="WMJ121" s="12"/>
      <c r="WMK121" s="12"/>
      <c r="WML121" s="12"/>
      <c r="WMM121" s="12"/>
      <c r="WMN121" s="12"/>
      <c r="WMO121" s="12"/>
      <c r="WMP121" s="12"/>
      <c r="WMQ121" s="12"/>
      <c r="WMR121" s="12"/>
      <c r="WMS121" s="12"/>
      <c r="WMT121" s="12"/>
      <c r="WMU121" s="12"/>
      <c r="WMV121" s="12"/>
      <c r="WMW121" s="12"/>
      <c r="WMX121" s="12"/>
      <c r="WMY121" s="12"/>
      <c r="WMZ121" s="12"/>
      <c r="WNA121" s="12"/>
      <c r="WNB121" s="12"/>
      <c r="WNC121" s="12"/>
      <c r="WND121" s="12"/>
      <c r="WNE121" s="12"/>
      <c r="WNF121" s="12"/>
      <c r="WNG121" s="12"/>
      <c r="WNH121" s="12"/>
      <c r="WNI121" s="12"/>
      <c r="WNJ121" s="12"/>
      <c r="WNK121" s="12"/>
      <c r="WNL121" s="12"/>
      <c r="WNM121" s="12"/>
      <c r="WNN121" s="12"/>
      <c r="WNO121" s="12"/>
      <c r="WNP121" s="12"/>
      <c r="WNQ121" s="12"/>
      <c r="WNR121" s="12"/>
      <c r="WNS121" s="12"/>
      <c r="WNT121" s="12"/>
      <c r="WNU121" s="12"/>
      <c r="WNV121" s="12"/>
      <c r="WNW121" s="12"/>
      <c r="WNX121" s="12"/>
      <c r="WNY121" s="12"/>
      <c r="WNZ121" s="12"/>
      <c r="WOA121" s="12"/>
      <c r="WOB121" s="12"/>
      <c r="WOC121" s="12"/>
      <c r="WOD121" s="12"/>
      <c r="WOE121" s="12"/>
      <c r="WOF121" s="12"/>
      <c r="WOG121" s="12"/>
      <c r="WOH121" s="12"/>
      <c r="WOI121" s="12"/>
      <c r="WOJ121" s="12"/>
      <c r="WOK121" s="12"/>
      <c r="WOL121" s="12"/>
      <c r="WOM121" s="12"/>
      <c r="WON121" s="12"/>
      <c r="WOO121" s="12"/>
      <c r="WOP121" s="12"/>
      <c r="WOQ121" s="12"/>
      <c r="WOR121" s="12"/>
      <c r="WOS121" s="12"/>
      <c r="WOT121" s="12"/>
      <c r="WOU121" s="12"/>
      <c r="WOV121" s="12"/>
      <c r="WOW121" s="12"/>
      <c r="WOX121" s="12"/>
      <c r="WOY121" s="12"/>
      <c r="WOZ121" s="12"/>
      <c r="WPA121" s="12"/>
      <c r="WPB121" s="12"/>
      <c r="WPC121" s="12"/>
      <c r="WPD121" s="12"/>
      <c r="WPE121" s="12"/>
      <c r="WPF121" s="12"/>
      <c r="WPG121" s="12"/>
      <c r="WPH121" s="12"/>
      <c r="WPI121" s="12"/>
      <c r="WPJ121" s="12"/>
      <c r="WPK121" s="12"/>
      <c r="WPL121" s="12"/>
      <c r="WPM121" s="12"/>
      <c r="WPN121" s="12"/>
      <c r="WPO121" s="12"/>
      <c r="WPP121" s="12"/>
      <c r="WPQ121" s="12"/>
      <c r="WPR121" s="12"/>
      <c r="WPS121" s="12"/>
      <c r="WPT121" s="12"/>
      <c r="WPU121" s="12"/>
      <c r="WPV121" s="12"/>
      <c r="WPW121" s="12"/>
      <c r="WPX121" s="12"/>
      <c r="WPY121" s="12"/>
      <c r="WPZ121" s="12"/>
      <c r="WQA121" s="12"/>
      <c r="WQB121" s="12"/>
      <c r="WQC121" s="12"/>
      <c r="WQD121" s="12"/>
      <c r="WQE121" s="12"/>
      <c r="WQF121" s="12"/>
      <c r="WQG121" s="12"/>
      <c r="WQH121" s="12"/>
      <c r="WQI121" s="12"/>
      <c r="WQJ121" s="12"/>
      <c r="WQK121" s="12"/>
      <c r="WQL121" s="12"/>
      <c r="WQM121" s="12"/>
      <c r="WQN121" s="12"/>
      <c r="WQO121" s="12"/>
      <c r="WQP121" s="12"/>
      <c r="WQQ121" s="12"/>
      <c r="WQR121" s="12"/>
      <c r="WQS121" s="12"/>
      <c r="WQT121" s="12"/>
      <c r="WQU121" s="12"/>
      <c r="WQV121" s="12"/>
      <c r="WQW121" s="12"/>
      <c r="WQX121" s="12"/>
      <c r="WQY121" s="12"/>
      <c r="WQZ121" s="12"/>
      <c r="WRA121" s="12"/>
      <c r="WRB121" s="12"/>
      <c r="WRC121" s="12"/>
      <c r="WRD121" s="12"/>
      <c r="WRE121" s="12"/>
      <c r="WRF121" s="12"/>
      <c r="WRG121" s="12"/>
      <c r="WRH121" s="12"/>
      <c r="WRI121" s="12"/>
      <c r="WRJ121" s="12"/>
      <c r="WRK121" s="12"/>
      <c r="WRL121" s="12"/>
      <c r="WRM121" s="12"/>
      <c r="WRN121" s="12"/>
      <c r="WRO121" s="12"/>
      <c r="WRP121" s="12"/>
      <c r="WRQ121" s="12"/>
      <c r="WRR121" s="12"/>
      <c r="WRS121" s="12"/>
      <c r="WRT121" s="12"/>
      <c r="WRU121" s="12"/>
      <c r="WRV121" s="12"/>
      <c r="WRW121" s="12"/>
      <c r="WRX121" s="12"/>
      <c r="WRY121" s="12"/>
      <c r="WRZ121" s="12"/>
      <c r="WSA121" s="12"/>
      <c r="WSB121" s="12"/>
      <c r="WSC121" s="12"/>
      <c r="WSD121" s="12"/>
      <c r="WSE121" s="12"/>
      <c r="WSF121" s="12"/>
      <c r="WSG121" s="12"/>
      <c r="WSH121" s="12"/>
      <c r="WSI121" s="12"/>
      <c r="WSJ121" s="12"/>
      <c r="WSK121" s="12"/>
      <c r="WSL121" s="12"/>
      <c r="WSM121" s="12"/>
      <c r="WSN121" s="12"/>
      <c r="WSO121" s="12"/>
      <c r="WSP121" s="12"/>
      <c r="WSQ121" s="12"/>
      <c r="WSR121" s="12"/>
      <c r="WSS121" s="12"/>
      <c r="WST121" s="12"/>
      <c r="WSU121" s="12"/>
      <c r="WSV121" s="12"/>
      <c r="WSW121" s="12"/>
      <c r="WSX121" s="12"/>
      <c r="WSY121" s="12"/>
      <c r="WSZ121" s="12"/>
      <c r="WTA121" s="12"/>
      <c r="WTB121" s="12"/>
      <c r="WTC121" s="12"/>
      <c r="WTD121" s="12"/>
      <c r="WTE121" s="12"/>
      <c r="WTF121" s="12"/>
      <c r="WTG121" s="12"/>
      <c r="WTH121" s="12"/>
      <c r="WTI121" s="12"/>
      <c r="WTJ121" s="12"/>
      <c r="WTK121" s="12"/>
      <c r="WTL121" s="12"/>
      <c r="WTM121" s="12"/>
      <c r="WTN121" s="12"/>
      <c r="WTO121" s="12"/>
      <c r="WTP121" s="12"/>
      <c r="WTQ121" s="12"/>
      <c r="WTR121" s="12"/>
      <c r="WTS121" s="12"/>
      <c r="WTT121" s="12"/>
      <c r="WTU121" s="12"/>
      <c r="WTV121" s="12"/>
      <c r="WTW121" s="12"/>
      <c r="WTX121" s="12"/>
      <c r="WTY121" s="12"/>
      <c r="WTZ121" s="12"/>
      <c r="WUA121" s="12"/>
      <c r="WUB121" s="12"/>
      <c r="WUC121" s="12"/>
      <c r="WUD121" s="12"/>
      <c r="WUE121" s="12"/>
      <c r="WUF121" s="12"/>
      <c r="WUG121" s="12"/>
      <c r="WUH121" s="12"/>
      <c r="WUI121" s="12"/>
      <c r="WUJ121" s="12"/>
      <c r="WUK121" s="12"/>
      <c r="WUL121" s="12"/>
      <c r="WUM121" s="12"/>
      <c r="WUN121" s="12"/>
      <c r="WUO121" s="12"/>
      <c r="WUP121" s="12"/>
      <c r="WUQ121" s="12"/>
      <c r="WUR121" s="12"/>
      <c r="WUS121" s="12"/>
      <c r="WUT121" s="12"/>
      <c r="WUU121" s="12"/>
      <c r="WUV121" s="12"/>
      <c r="WUW121" s="12"/>
      <c r="WUX121" s="12"/>
      <c r="WUY121" s="12"/>
      <c r="WUZ121" s="12"/>
      <c r="WVA121" s="12"/>
      <c r="WVB121" s="12"/>
      <c r="WVC121" s="12"/>
      <c r="WVD121" s="12"/>
      <c r="WVE121" s="12"/>
      <c r="WVF121" s="12"/>
      <c r="WVG121" s="12"/>
      <c r="WVH121" s="12"/>
      <c r="WVI121" s="12"/>
      <c r="WVJ121" s="12"/>
      <c r="WVK121" s="12"/>
      <c r="WVL121" s="12"/>
      <c r="WVM121" s="12"/>
      <c r="WVN121" s="12"/>
      <c r="WVO121" s="12"/>
      <c r="WVP121" s="12"/>
      <c r="WVQ121" s="12"/>
      <c r="WVR121" s="12"/>
      <c r="WVS121" s="12"/>
      <c r="WVT121" s="12"/>
      <c r="WVU121" s="12"/>
      <c r="WVV121" s="12"/>
      <c r="WVW121" s="12"/>
      <c r="WVX121" s="12"/>
      <c r="WVY121" s="12"/>
      <c r="WVZ121" s="12"/>
      <c r="WWA121" s="12"/>
      <c r="WWB121" s="12"/>
      <c r="WWC121" s="12"/>
      <c r="WWD121" s="12"/>
      <c r="WWE121" s="12"/>
      <c r="WWF121" s="12"/>
      <c r="WWG121" s="12"/>
      <c r="WWH121" s="12"/>
      <c r="WWI121" s="12"/>
      <c r="WWJ121" s="12"/>
      <c r="WWK121" s="12"/>
      <c r="WWL121" s="12"/>
      <c r="WWM121" s="12"/>
      <c r="WWN121" s="12"/>
      <c r="WWO121" s="12"/>
      <c r="WWP121" s="12"/>
      <c r="WWQ121" s="12"/>
      <c r="WWR121" s="12"/>
      <c r="WWS121" s="12"/>
      <c r="WWT121" s="12"/>
      <c r="WWU121" s="12"/>
      <c r="WWV121" s="12"/>
      <c r="WWW121" s="12"/>
      <c r="WWX121" s="12"/>
      <c r="WWY121" s="12"/>
      <c r="WWZ121" s="12"/>
      <c r="WXA121" s="12"/>
      <c r="WXB121" s="12"/>
      <c r="WXC121" s="12"/>
      <c r="WXD121" s="12"/>
      <c r="WXE121" s="12"/>
      <c r="WXF121" s="12"/>
      <c r="WXG121" s="12"/>
      <c r="WXH121" s="12"/>
      <c r="WXI121" s="12"/>
      <c r="WXJ121" s="12"/>
      <c r="WXK121" s="12"/>
      <c r="WXL121" s="12"/>
      <c r="WXM121" s="12"/>
      <c r="WXN121" s="12"/>
      <c r="WXO121" s="12"/>
      <c r="WXP121" s="12"/>
      <c r="WXQ121" s="12"/>
      <c r="WXR121" s="12"/>
      <c r="WXS121" s="12"/>
      <c r="WXT121" s="12"/>
      <c r="WXU121" s="12"/>
      <c r="WXV121" s="12"/>
      <c r="WXW121" s="12"/>
      <c r="WXX121" s="12"/>
      <c r="WXY121" s="12"/>
      <c r="WXZ121" s="12"/>
      <c r="WYA121" s="12"/>
      <c r="WYB121" s="12"/>
      <c r="WYC121" s="12"/>
      <c r="WYD121" s="12"/>
      <c r="WYE121" s="12"/>
      <c r="WYF121" s="12"/>
      <c r="WYG121" s="12"/>
      <c r="WYH121" s="12"/>
      <c r="WYI121" s="12"/>
      <c r="WYJ121" s="12"/>
      <c r="WYK121" s="12"/>
      <c r="WYL121" s="12"/>
      <c r="WYM121" s="12"/>
      <c r="WYN121" s="12"/>
      <c r="WYO121" s="12"/>
      <c r="WYP121" s="12"/>
      <c r="WYQ121" s="12"/>
      <c r="WYR121" s="12"/>
      <c r="WYS121" s="12"/>
      <c r="WYT121" s="12"/>
      <c r="WYU121" s="12"/>
      <c r="WYV121" s="12"/>
      <c r="WYW121" s="12"/>
      <c r="WYX121" s="12"/>
      <c r="WYY121" s="12"/>
      <c r="WYZ121" s="12"/>
      <c r="WZA121" s="12"/>
      <c r="WZB121" s="12"/>
      <c r="WZC121" s="12"/>
      <c r="WZD121" s="12"/>
      <c r="WZE121" s="12"/>
      <c r="WZF121" s="12"/>
      <c r="WZG121" s="12"/>
      <c r="WZH121" s="12"/>
      <c r="WZI121" s="12"/>
      <c r="WZJ121" s="12"/>
      <c r="WZK121" s="12"/>
      <c r="WZL121" s="12"/>
      <c r="WZM121" s="12"/>
      <c r="WZN121" s="12"/>
      <c r="WZO121" s="12"/>
      <c r="WZP121" s="12"/>
      <c r="WZQ121" s="12"/>
      <c r="WZR121" s="12"/>
      <c r="WZS121" s="12"/>
      <c r="WZT121" s="12"/>
      <c r="WZU121" s="12"/>
      <c r="WZV121" s="12"/>
      <c r="WZW121" s="12"/>
      <c r="WZX121" s="12"/>
      <c r="WZY121" s="12"/>
      <c r="WZZ121" s="12"/>
      <c r="XAA121" s="12"/>
      <c r="XAB121" s="12"/>
      <c r="XAC121" s="12"/>
      <c r="XAD121" s="12"/>
      <c r="XAE121" s="12"/>
      <c r="XAF121" s="12"/>
      <c r="XAG121" s="12"/>
      <c r="XAH121" s="12"/>
      <c r="XAI121" s="12"/>
      <c r="XAJ121" s="12"/>
      <c r="XAK121" s="12"/>
      <c r="XAL121" s="12"/>
      <c r="XAM121" s="12"/>
      <c r="XAN121" s="12"/>
      <c r="XAO121" s="12"/>
      <c r="XAP121" s="12"/>
      <c r="XAQ121" s="12"/>
      <c r="XAR121" s="12"/>
      <c r="XAS121" s="12"/>
      <c r="XAT121" s="12"/>
      <c r="XAU121" s="12"/>
      <c r="XAV121" s="12"/>
      <c r="XAW121" s="12"/>
      <c r="XAX121" s="12"/>
      <c r="XAY121" s="12"/>
      <c r="XAZ121" s="12"/>
      <c r="XBA121" s="12"/>
      <c r="XBB121" s="12"/>
      <c r="XBC121" s="12"/>
      <c r="XBD121" s="12"/>
      <c r="XBE121" s="12"/>
      <c r="XBF121" s="12"/>
      <c r="XBG121" s="12"/>
      <c r="XBH121" s="12"/>
      <c r="XBI121" s="12"/>
      <c r="XBJ121" s="12"/>
      <c r="XBK121" s="12"/>
      <c r="XBL121" s="12"/>
      <c r="XBM121" s="12"/>
      <c r="XBN121" s="12"/>
      <c r="XBO121" s="12"/>
      <c r="XBP121" s="12"/>
      <c r="XBQ121" s="12"/>
      <c r="XBR121" s="12"/>
      <c r="XBS121" s="12"/>
      <c r="XBT121" s="12"/>
      <c r="XBU121" s="12"/>
      <c r="XBV121" s="12"/>
      <c r="XBW121" s="12"/>
      <c r="XBX121" s="12"/>
      <c r="XBY121" s="12"/>
      <c r="XBZ121" s="12"/>
      <c r="XCA121" s="12"/>
      <c r="XCB121" s="12"/>
      <c r="XCC121" s="12"/>
      <c r="XCD121" s="12"/>
      <c r="XCE121" s="12"/>
      <c r="XCF121" s="12"/>
      <c r="XCG121" s="12"/>
      <c r="XCH121" s="12"/>
      <c r="XCI121" s="12"/>
      <c r="XCJ121" s="12"/>
      <c r="XCK121" s="12"/>
      <c r="XCL121" s="12"/>
      <c r="XCM121" s="12"/>
      <c r="XCN121" s="12"/>
      <c r="XCO121" s="12"/>
      <c r="XCP121" s="12"/>
      <c r="XCQ121" s="12"/>
      <c r="XCR121" s="12"/>
      <c r="XCS121" s="12"/>
      <c r="XCT121" s="12"/>
      <c r="XCU121" s="12"/>
      <c r="XCV121" s="12"/>
      <c r="XCW121" s="12"/>
      <c r="XCX121" s="12"/>
      <c r="XCY121" s="12"/>
      <c r="XCZ121" s="12"/>
      <c r="XDA121" s="12"/>
      <c r="XDB121" s="12"/>
      <c r="XDC121" s="12"/>
      <c r="XDD121" s="12"/>
      <c r="XDE121" s="12"/>
      <c r="XDF121" s="12"/>
      <c r="XDG121" s="12"/>
      <c r="XDH121" s="12"/>
      <c r="XDI121" s="12"/>
      <c r="XDJ121" s="12"/>
      <c r="XDK121" s="12"/>
      <c r="XDL121" s="12"/>
      <c r="XDM121" s="12"/>
      <c r="XDN121" s="12"/>
      <c r="XDO121" s="12"/>
      <c r="XDP121" s="12"/>
      <c r="XDQ121" s="12"/>
      <c r="XDR121" s="12"/>
      <c r="XDS121" s="12"/>
      <c r="XDT121" s="12"/>
      <c r="XDU121" s="12"/>
      <c r="XDV121" s="12"/>
      <c r="XDW121" s="12"/>
      <c r="XDX121" s="12"/>
      <c r="XDY121" s="12"/>
      <c r="XDZ121" s="12"/>
      <c r="XEA121" s="12"/>
      <c r="XEB121" s="12"/>
      <c r="XEC121" s="12"/>
      <c r="XED121" s="12"/>
      <c r="XEE121" s="12"/>
      <c r="XEF121" s="12"/>
      <c r="XEG121" s="12"/>
      <c r="XEH121" s="12"/>
      <c r="XEI121" s="12"/>
      <c r="XEJ121" s="12"/>
      <c r="XEK121" s="12"/>
      <c r="XEL121" s="12"/>
      <c r="XEM121" s="12"/>
      <c r="XEN121" s="12"/>
      <c r="XEO121" s="12"/>
      <c r="XEP121" s="12"/>
      <c r="XEQ121" s="12"/>
      <c r="XER121" s="12"/>
      <c r="XES121" s="12"/>
      <c r="XET121" s="12"/>
      <c r="XEU121" s="12"/>
      <c r="XEV121" s="12"/>
      <c r="XEW121" s="12"/>
      <c r="XEX121" s="12"/>
      <c r="XEY121" s="12"/>
      <c r="XEZ121" s="12"/>
      <c r="XFA121" s="12"/>
      <c r="XFB121" s="12"/>
      <c r="XFC121" s="12"/>
      <c r="XFD121" s="12"/>
    </row>
    <row r="122" spans="1:16384" s="387" customFormat="1" ht="12.75" customHeight="1" outlineLevel="1" x14ac:dyDescent="0.2">
      <c r="A122" s="6"/>
      <c r="B122" s="6"/>
      <c r="C122" s="7"/>
      <c r="D122" s="212"/>
      <c r="E122" s="269" t="s">
        <v>216</v>
      </c>
      <c r="F122" s="206"/>
      <c r="G122" s="269" t="s">
        <v>192</v>
      </c>
      <c r="H122" s="261" t="s">
        <v>193</v>
      </c>
      <c r="I122" s="12"/>
      <c r="J122" s="7"/>
      <c r="K122" s="7"/>
      <c r="L122" s="7"/>
      <c r="M122" s="7"/>
      <c r="N122" s="7"/>
      <c r="O122" s="7"/>
      <c r="P122" s="7"/>
      <c r="Q122" s="7"/>
      <c r="R122" s="7"/>
      <c r="S122" s="7"/>
      <c r="T122" s="7"/>
      <c r="U122" s="7"/>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c r="IW122" s="12"/>
      <c r="IX122" s="12"/>
      <c r="IY122" s="12"/>
      <c r="IZ122" s="12"/>
      <c r="JA122" s="12"/>
      <c r="JB122" s="12"/>
      <c r="JC122" s="12"/>
      <c r="JD122" s="12"/>
      <c r="JE122" s="12"/>
      <c r="JF122" s="12"/>
      <c r="JG122" s="12"/>
      <c r="JH122" s="12"/>
      <c r="JI122" s="12"/>
      <c r="JJ122" s="12"/>
      <c r="JK122" s="12"/>
      <c r="JL122" s="12"/>
      <c r="JM122" s="12"/>
      <c r="JN122" s="12"/>
      <c r="JO122" s="12"/>
      <c r="JP122" s="12"/>
      <c r="JQ122" s="12"/>
      <c r="JR122" s="12"/>
      <c r="JS122" s="12"/>
      <c r="JT122" s="12"/>
      <c r="JU122" s="12"/>
      <c r="JV122" s="12"/>
      <c r="JW122" s="12"/>
      <c r="JX122" s="12"/>
      <c r="JY122" s="12"/>
      <c r="JZ122" s="12"/>
      <c r="KA122" s="12"/>
      <c r="KB122" s="12"/>
      <c r="KC122" s="12"/>
      <c r="KD122" s="12"/>
      <c r="KE122" s="12"/>
      <c r="KF122" s="12"/>
      <c r="KG122" s="12"/>
      <c r="KH122" s="12"/>
      <c r="KI122" s="12"/>
      <c r="KJ122" s="12"/>
      <c r="KK122" s="12"/>
      <c r="KL122" s="12"/>
      <c r="KM122" s="12"/>
      <c r="KN122" s="12"/>
      <c r="KO122" s="12"/>
      <c r="KP122" s="12"/>
      <c r="KQ122" s="12"/>
      <c r="KR122" s="12"/>
      <c r="KS122" s="12"/>
      <c r="KT122" s="12"/>
      <c r="KU122" s="12"/>
      <c r="KV122" s="12"/>
      <c r="KW122" s="12"/>
      <c r="KX122" s="12"/>
      <c r="KY122" s="12"/>
      <c r="KZ122" s="12"/>
      <c r="LA122" s="12"/>
      <c r="LB122" s="12"/>
      <c r="LC122" s="12"/>
      <c r="LD122" s="12"/>
      <c r="LE122" s="12"/>
      <c r="LF122" s="12"/>
      <c r="LG122" s="12"/>
      <c r="LH122" s="12"/>
      <c r="LI122" s="12"/>
      <c r="LJ122" s="12"/>
      <c r="LK122" s="12"/>
      <c r="LL122" s="12"/>
      <c r="LM122" s="12"/>
      <c r="LN122" s="12"/>
      <c r="LO122" s="12"/>
      <c r="LP122" s="12"/>
      <c r="LQ122" s="12"/>
      <c r="LR122" s="12"/>
      <c r="LS122" s="12"/>
      <c r="LT122" s="12"/>
      <c r="LU122" s="12"/>
      <c r="LV122" s="12"/>
      <c r="LW122" s="12"/>
      <c r="LX122" s="12"/>
      <c r="LY122" s="12"/>
      <c r="LZ122" s="12"/>
      <c r="MA122" s="12"/>
      <c r="MB122" s="12"/>
      <c r="MC122" s="12"/>
      <c r="MD122" s="12"/>
      <c r="ME122" s="12"/>
      <c r="MF122" s="12"/>
      <c r="MG122" s="12"/>
      <c r="MH122" s="12"/>
      <c r="MI122" s="12"/>
      <c r="MJ122" s="12"/>
      <c r="MK122" s="12"/>
      <c r="ML122" s="12"/>
      <c r="MM122" s="12"/>
      <c r="MN122" s="12"/>
      <c r="MO122" s="12"/>
      <c r="MP122" s="12"/>
      <c r="MQ122" s="12"/>
      <c r="MR122" s="12"/>
      <c r="MS122" s="12"/>
      <c r="MT122" s="12"/>
      <c r="MU122" s="12"/>
      <c r="MV122" s="12"/>
      <c r="MW122" s="12"/>
      <c r="MX122" s="12"/>
      <c r="MY122" s="12"/>
      <c r="MZ122" s="12"/>
      <c r="NA122" s="12"/>
      <c r="NB122" s="12"/>
      <c r="NC122" s="12"/>
      <c r="ND122" s="12"/>
      <c r="NE122" s="12"/>
      <c r="NF122" s="12"/>
      <c r="NG122" s="12"/>
      <c r="NH122" s="12"/>
      <c r="NI122" s="12"/>
      <c r="NJ122" s="12"/>
      <c r="NK122" s="12"/>
      <c r="NL122" s="12"/>
      <c r="NM122" s="12"/>
      <c r="NN122" s="12"/>
      <c r="NO122" s="12"/>
      <c r="NP122" s="12"/>
      <c r="NQ122" s="12"/>
      <c r="NR122" s="12"/>
      <c r="NS122" s="12"/>
      <c r="NT122" s="12"/>
      <c r="NU122" s="12"/>
      <c r="NV122" s="12"/>
      <c r="NW122" s="12"/>
      <c r="NX122" s="12"/>
      <c r="NY122" s="12"/>
      <c r="NZ122" s="12"/>
      <c r="OA122" s="12"/>
      <c r="OB122" s="12"/>
      <c r="OC122" s="12"/>
      <c r="OD122" s="12"/>
      <c r="OE122" s="12"/>
      <c r="OF122" s="12"/>
      <c r="OG122" s="12"/>
      <c r="OH122" s="12"/>
      <c r="OI122" s="12"/>
      <c r="OJ122" s="12"/>
      <c r="OK122" s="12"/>
      <c r="OL122" s="12"/>
      <c r="OM122" s="12"/>
      <c r="ON122" s="12"/>
      <c r="OO122" s="12"/>
      <c r="OP122" s="12"/>
      <c r="OQ122" s="12"/>
      <c r="OR122" s="12"/>
      <c r="OS122" s="12"/>
      <c r="OT122" s="12"/>
      <c r="OU122" s="12"/>
      <c r="OV122" s="12"/>
      <c r="OW122" s="12"/>
      <c r="OX122" s="12"/>
      <c r="OY122" s="12"/>
      <c r="OZ122" s="12"/>
      <c r="PA122" s="12"/>
      <c r="PB122" s="12"/>
      <c r="PC122" s="12"/>
      <c r="PD122" s="12"/>
      <c r="PE122" s="12"/>
      <c r="PF122" s="12"/>
      <c r="PG122" s="12"/>
      <c r="PH122" s="12"/>
      <c r="PI122" s="12"/>
      <c r="PJ122" s="12"/>
      <c r="PK122" s="12"/>
      <c r="PL122" s="12"/>
      <c r="PM122" s="12"/>
      <c r="PN122" s="12"/>
      <c r="PO122" s="12"/>
      <c r="PP122" s="12"/>
      <c r="PQ122" s="12"/>
      <c r="PR122" s="12"/>
      <c r="PS122" s="12"/>
      <c r="PT122" s="12"/>
      <c r="PU122" s="12"/>
      <c r="PV122" s="12"/>
      <c r="PW122" s="12"/>
      <c r="PX122" s="12"/>
      <c r="PY122" s="12"/>
      <c r="PZ122" s="12"/>
      <c r="QA122" s="12"/>
      <c r="QB122" s="12"/>
      <c r="QC122" s="12"/>
      <c r="QD122" s="12"/>
      <c r="QE122" s="12"/>
      <c r="QF122" s="12"/>
      <c r="QG122" s="12"/>
      <c r="QH122" s="12"/>
      <c r="QI122" s="12"/>
      <c r="QJ122" s="12"/>
      <c r="QK122" s="12"/>
      <c r="QL122" s="12"/>
      <c r="QM122" s="12"/>
      <c r="QN122" s="12"/>
      <c r="QO122" s="12"/>
      <c r="QP122" s="12"/>
      <c r="QQ122" s="12"/>
      <c r="QR122" s="12"/>
      <c r="QS122" s="12"/>
      <c r="QT122" s="12"/>
      <c r="QU122" s="12"/>
      <c r="QV122" s="12"/>
      <c r="QW122" s="12"/>
      <c r="QX122" s="12"/>
      <c r="QY122" s="12"/>
      <c r="QZ122" s="12"/>
      <c r="RA122" s="12"/>
      <c r="RB122" s="12"/>
      <c r="RC122" s="12"/>
      <c r="RD122" s="12"/>
      <c r="RE122" s="12"/>
      <c r="RF122" s="12"/>
      <c r="RG122" s="12"/>
      <c r="RH122" s="12"/>
      <c r="RI122" s="12"/>
      <c r="RJ122" s="12"/>
      <c r="RK122" s="12"/>
      <c r="RL122" s="12"/>
      <c r="RM122" s="12"/>
      <c r="RN122" s="12"/>
      <c r="RO122" s="12"/>
      <c r="RP122" s="12"/>
      <c r="RQ122" s="12"/>
      <c r="RR122" s="12"/>
      <c r="RS122" s="12"/>
      <c r="RT122" s="12"/>
      <c r="RU122" s="12"/>
      <c r="RV122" s="12"/>
      <c r="RW122" s="12"/>
      <c r="RX122" s="12"/>
      <c r="RY122" s="12"/>
      <c r="RZ122" s="12"/>
      <c r="SA122" s="12"/>
      <c r="SB122" s="12"/>
      <c r="SC122" s="12"/>
      <c r="SD122" s="12"/>
      <c r="SE122" s="12"/>
      <c r="SF122" s="12"/>
      <c r="SG122" s="12"/>
      <c r="SH122" s="12"/>
      <c r="SI122" s="12"/>
      <c r="SJ122" s="12"/>
      <c r="SK122" s="12"/>
      <c r="SL122" s="12"/>
      <c r="SM122" s="12"/>
      <c r="SN122" s="12"/>
      <c r="SO122" s="12"/>
      <c r="SP122" s="12"/>
      <c r="SQ122" s="12"/>
      <c r="SR122" s="12"/>
      <c r="SS122" s="12"/>
      <c r="ST122" s="12"/>
      <c r="SU122" s="12"/>
      <c r="SV122" s="12"/>
      <c r="SW122" s="12"/>
      <c r="SX122" s="12"/>
      <c r="SY122" s="12"/>
      <c r="SZ122" s="12"/>
      <c r="TA122" s="12"/>
      <c r="TB122" s="12"/>
      <c r="TC122" s="12"/>
      <c r="TD122" s="12"/>
      <c r="TE122" s="12"/>
      <c r="TF122" s="12"/>
      <c r="TG122" s="12"/>
      <c r="TH122" s="12"/>
      <c r="TI122" s="12"/>
      <c r="TJ122" s="12"/>
      <c r="TK122" s="12"/>
      <c r="TL122" s="12"/>
      <c r="TM122" s="12"/>
      <c r="TN122" s="12"/>
      <c r="TO122" s="12"/>
      <c r="TP122" s="12"/>
      <c r="TQ122" s="12"/>
      <c r="TR122" s="12"/>
      <c r="TS122" s="12"/>
      <c r="TT122" s="12"/>
      <c r="TU122" s="12"/>
      <c r="TV122" s="12"/>
      <c r="TW122" s="12"/>
      <c r="TX122" s="12"/>
      <c r="TY122" s="12"/>
      <c r="TZ122" s="12"/>
      <c r="UA122" s="12"/>
      <c r="UB122" s="12"/>
      <c r="UC122" s="12"/>
      <c r="UD122" s="12"/>
      <c r="UE122" s="12"/>
      <c r="UF122" s="12"/>
      <c r="UG122" s="12"/>
      <c r="UH122" s="12"/>
      <c r="UI122" s="12"/>
      <c r="UJ122" s="12"/>
      <c r="UK122" s="12"/>
      <c r="UL122" s="12"/>
      <c r="UM122" s="12"/>
      <c r="UN122" s="12"/>
      <c r="UO122" s="12"/>
      <c r="UP122" s="12"/>
      <c r="UQ122" s="12"/>
      <c r="UR122" s="12"/>
      <c r="US122" s="12"/>
      <c r="UT122" s="12"/>
      <c r="UU122" s="12"/>
      <c r="UV122" s="12"/>
      <c r="UW122" s="12"/>
      <c r="UX122" s="12"/>
      <c r="UY122" s="12"/>
      <c r="UZ122" s="12"/>
      <c r="VA122" s="12"/>
      <c r="VB122" s="12"/>
      <c r="VC122" s="12"/>
      <c r="VD122" s="12"/>
      <c r="VE122" s="12"/>
      <c r="VF122" s="12"/>
      <c r="VG122" s="12"/>
      <c r="VH122" s="12"/>
      <c r="VI122" s="12"/>
      <c r="VJ122" s="12"/>
      <c r="VK122" s="12"/>
      <c r="VL122" s="12"/>
      <c r="VM122" s="12"/>
      <c r="VN122" s="12"/>
      <c r="VO122" s="12"/>
      <c r="VP122" s="12"/>
      <c r="VQ122" s="12"/>
      <c r="VR122" s="12"/>
      <c r="VS122" s="12"/>
      <c r="VT122" s="12"/>
      <c r="VU122" s="12"/>
      <c r="VV122" s="12"/>
      <c r="VW122" s="12"/>
      <c r="VX122" s="12"/>
      <c r="VY122" s="12"/>
      <c r="VZ122" s="12"/>
      <c r="WA122" s="12"/>
      <c r="WB122" s="12"/>
      <c r="WC122" s="12"/>
      <c r="WD122" s="12"/>
      <c r="WE122" s="12"/>
      <c r="WF122" s="12"/>
      <c r="WG122" s="12"/>
      <c r="WH122" s="12"/>
      <c r="WI122" s="12"/>
      <c r="WJ122" s="12"/>
      <c r="WK122" s="12"/>
      <c r="WL122" s="12"/>
      <c r="WM122" s="12"/>
      <c r="WN122" s="12"/>
      <c r="WO122" s="12"/>
      <c r="WP122" s="12"/>
      <c r="WQ122" s="12"/>
      <c r="WR122" s="12"/>
      <c r="WS122" s="12"/>
      <c r="WT122" s="12"/>
      <c r="WU122" s="12"/>
      <c r="WV122" s="12"/>
      <c r="WW122" s="12"/>
      <c r="WX122" s="12"/>
      <c r="WY122" s="12"/>
      <c r="WZ122" s="12"/>
      <c r="XA122" s="12"/>
      <c r="XB122" s="12"/>
      <c r="XC122" s="12"/>
      <c r="XD122" s="12"/>
      <c r="XE122" s="12"/>
      <c r="XF122" s="12"/>
      <c r="XG122" s="12"/>
      <c r="XH122" s="12"/>
      <c r="XI122" s="12"/>
      <c r="XJ122" s="12"/>
      <c r="XK122" s="12"/>
      <c r="XL122" s="12"/>
      <c r="XM122" s="12"/>
      <c r="XN122" s="12"/>
      <c r="XO122" s="12"/>
      <c r="XP122" s="12"/>
      <c r="XQ122" s="12"/>
      <c r="XR122" s="12"/>
      <c r="XS122" s="12"/>
      <c r="XT122" s="12"/>
      <c r="XU122" s="12"/>
      <c r="XV122" s="12"/>
      <c r="XW122" s="12"/>
      <c r="XX122" s="12"/>
      <c r="XY122" s="12"/>
      <c r="XZ122" s="12"/>
      <c r="YA122" s="12"/>
      <c r="YB122" s="12"/>
      <c r="YC122" s="12"/>
      <c r="YD122" s="12"/>
      <c r="YE122" s="12"/>
      <c r="YF122" s="12"/>
      <c r="YG122" s="12"/>
      <c r="YH122" s="12"/>
      <c r="YI122" s="12"/>
      <c r="YJ122" s="12"/>
      <c r="YK122" s="12"/>
      <c r="YL122" s="12"/>
      <c r="YM122" s="12"/>
      <c r="YN122" s="12"/>
      <c r="YO122" s="12"/>
      <c r="YP122" s="12"/>
      <c r="YQ122" s="12"/>
      <c r="YR122" s="12"/>
      <c r="YS122" s="12"/>
      <c r="YT122" s="12"/>
      <c r="YU122" s="12"/>
      <c r="YV122" s="12"/>
      <c r="YW122" s="12"/>
      <c r="YX122" s="12"/>
      <c r="YY122" s="12"/>
      <c r="YZ122" s="12"/>
      <c r="ZA122" s="12"/>
      <c r="ZB122" s="12"/>
      <c r="ZC122" s="12"/>
      <c r="ZD122" s="12"/>
      <c r="ZE122" s="12"/>
      <c r="ZF122" s="12"/>
      <c r="ZG122" s="12"/>
      <c r="ZH122" s="12"/>
      <c r="ZI122" s="12"/>
      <c r="ZJ122" s="12"/>
      <c r="ZK122" s="12"/>
      <c r="ZL122" s="12"/>
      <c r="ZM122" s="12"/>
      <c r="ZN122" s="12"/>
      <c r="ZO122" s="12"/>
      <c r="ZP122" s="12"/>
      <c r="ZQ122" s="12"/>
      <c r="ZR122" s="12"/>
      <c r="ZS122" s="12"/>
      <c r="ZT122" s="12"/>
      <c r="ZU122" s="12"/>
      <c r="ZV122" s="12"/>
      <c r="ZW122" s="12"/>
      <c r="ZX122" s="12"/>
      <c r="ZY122" s="12"/>
      <c r="ZZ122" s="12"/>
      <c r="AAA122" s="12"/>
      <c r="AAB122" s="12"/>
      <c r="AAC122" s="12"/>
      <c r="AAD122" s="12"/>
      <c r="AAE122" s="12"/>
      <c r="AAF122" s="12"/>
      <c r="AAG122" s="12"/>
      <c r="AAH122" s="12"/>
      <c r="AAI122" s="12"/>
      <c r="AAJ122" s="12"/>
      <c r="AAK122" s="12"/>
      <c r="AAL122" s="12"/>
      <c r="AAM122" s="12"/>
      <c r="AAN122" s="12"/>
      <c r="AAO122" s="12"/>
      <c r="AAP122" s="12"/>
      <c r="AAQ122" s="12"/>
      <c r="AAR122" s="12"/>
      <c r="AAS122" s="12"/>
      <c r="AAT122" s="12"/>
      <c r="AAU122" s="12"/>
      <c r="AAV122" s="12"/>
      <c r="AAW122" s="12"/>
      <c r="AAX122" s="12"/>
      <c r="AAY122" s="12"/>
      <c r="AAZ122" s="12"/>
      <c r="ABA122" s="12"/>
      <c r="ABB122" s="12"/>
      <c r="ABC122" s="12"/>
      <c r="ABD122" s="12"/>
      <c r="ABE122" s="12"/>
      <c r="ABF122" s="12"/>
      <c r="ABG122" s="12"/>
      <c r="ABH122" s="12"/>
      <c r="ABI122" s="12"/>
      <c r="ABJ122" s="12"/>
      <c r="ABK122" s="12"/>
      <c r="ABL122" s="12"/>
      <c r="ABM122" s="12"/>
      <c r="ABN122" s="12"/>
      <c r="ABO122" s="12"/>
      <c r="ABP122" s="12"/>
      <c r="ABQ122" s="12"/>
      <c r="ABR122" s="12"/>
      <c r="ABS122" s="12"/>
      <c r="ABT122" s="12"/>
      <c r="ABU122" s="12"/>
      <c r="ABV122" s="12"/>
      <c r="ABW122" s="12"/>
      <c r="ABX122" s="12"/>
      <c r="ABY122" s="12"/>
      <c r="ABZ122" s="12"/>
      <c r="ACA122" s="12"/>
      <c r="ACB122" s="12"/>
      <c r="ACC122" s="12"/>
      <c r="ACD122" s="12"/>
      <c r="ACE122" s="12"/>
      <c r="ACF122" s="12"/>
      <c r="ACG122" s="12"/>
      <c r="ACH122" s="12"/>
      <c r="ACI122" s="12"/>
      <c r="ACJ122" s="12"/>
      <c r="ACK122" s="12"/>
      <c r="ACL122" s="12"/>
      <c r="ACM122" s="12"/>
      <c r="ACN122" s="12"/>
      <c r="ACO122" s="12"/>
      <c r="ACP122" s="12"/>
      <c r="ACQ122" s="12"/>
      <c r="ACR122" s="12"/>
      <c r="ACS122" s="12"/>
      <c r="ACT122" s="12"/>
      <c r="ACU122" s="12"/>
      <c r="ACV122" s="12"/>
      <c r="ACW122" s="12"/>
      <c r="ACX122" s="12"/>
      <c r="ACY122" s="12"/>
      <c r="ACZ122" s="12"/>
      <c r="ADA122" s="12"/>
      <c r="ADB122" s="12"/>
      <c r="ADC122" s="12"/>
      <c r="ADD122" s="12"/>
      <c r="ADE122" s="12"/>
      <c r="ADF122" s="12"/>
      <c r="ADG122" s="12"/>
      <c r="ADH122" s="12"/>
      <c r="ADI122" s="12"/>
      <c r="ADJ122" s="12"/>
      <c r="ADK122" s="12"/>
      <c r="ADL122" s="12"/>
      <c r="ADM122" s="12"/>
      <c r="ADN122" s="12"/>
      <c r="ADO122" s="12"/>
      <c r="ADP122" s="12"/>
      <c r="ADQ122" s="12"/>
      <c r="ADR122" s="12"/>
      <c r="ADS122" s="12"/>
      <c r="ADT122" s="12"/>
      <c r="ADU122" s="12"/>
      <c r="ADV122" s="12"/>
      <c r="ADW122" s="12"/>
      <c r="ADX122" s="12"/>
      <c r="ADY122" s="12"/>
      <c r="ADZ122" s="12"/>
      <c r="AEA122" s="12"/>
      <c r="AEB122" s="12"/>
      <c r="AEC122" s="12"/>
      <c r="AED122" s="12"/>
      <c r="AEE122" s="12"/>
      <c r="AEF122" s="12"/>
      <c r="AEG122" s="12"/>
      <c r="AEH122" s="12"/>
      <c r="AEI122" s="12"/>
      <c r="AEJ122" s="12"/>
      <c r="AEK122" s="12"/>
      <c r="AEL122" s="12"/>
      <c r="AEM122" s="12"/>
      <c r="AEN122" s="12"/>
      <c r="AEO122" s="12"/>
      <c r="AEP122" s="12"/>
      <c r="AEQ122" s="12"/>
      <c r="AER122" s="12"/>
      <c r="AES122" s="12"/>
      <c r="AET122" s="12"/>
      <c r="AEU122" s="12"/>
      <c r="AEV122" s="12"/>
      <c r="AEW122" s="12"/>
      <c r="AEX122" s="12"/>
      <c r="AEY122" s="12"/>
      <c r="AEZ122" s="12"/>
      <c r="AFA122" s="12"/>
      <c r="AFB122" s="12"/>
      <c r="AFC122" s="12"/>
      <c r="AFD122" s="12"/>
      <c r="AFE122" s="12"/>
      <c r="AFF122" s="12"/>
      <c r="AFG122" s="12"/>
      <c r="AFH122" s="12"/>
      <c r="AFI122" s="12"/>
      <c r="AFJ122" s="12"/>
      <c r="AFK122" s="12"/>
      <c r="AFL122" s="12"/>
      <c r="AFM122" s="12"/>
      <c r="AFN122" s="12"/>
      <c r="AFO122" s="12"/>
      <c r="AFP122" s="12"/>
      <c r="AFQ122" s="12"/>
      <c r="AFR122" s="12"/>
      <c r="AFS122" s="12"/>
      <c r="AFT122" s="12"/>
      <c r="AFU122" s="12"/>
      <c r="AFV122" s="12"/>
      <c r="AFW122" s="12"/>
      <c r="AFX122" s="12"/>
      <c r="AFY122" s="12"/>
      <c r="AFZ122" s="12"/>
      <c r="AGA122" s="12"/>
      <c r="AGB122" s="12"/>
      <c r="AGC122" s="12"/>
      <c r="AGD122" s="12"/>
      <c r="AGE122" s="12"/>
      <c r="AGF122" s="12"/>
      <c r="AGG122" s="12"/>
      <c r="AGH122" s="12"/>
      <c r="AGI122" s="12"/>
      <c r="AGJ122" s="12"/>
      <c r="AGK122" s="12"/>
      <c r="AGL122" s="12"/>
      <c r="AGM122" s="12"/>
      <c r="AGN122" s="12"/>
      <c r="AGO122" s="12"/>
      <c r="AGP122" s="12"/>
      <c r="AGQ122" s="12"/>
      <c r="AGR122" s="12"/>
      <c r="AGS122" s="12"/>
      <c r="AGT122" s="12"/>
      <c r="AGU122" s="12"/>
      <c r="AGV122" s="12"/>
      <c r="AGW122" s="12"/>
      <c r="AGX122" s="12"/>
      <c r="AGY122" s="12"/>
      <c r="AGZ122" s="12"/>
      <c r="AHA122" s="12"/>
      <c r="AHB122" s="12"/>
      <c r="AHC122" s="12"/>
      <c r="AHD122" s="12"/>
      <c r="AHE122" s="12"/>
      <c r="AHF122" s="12"/>
      <c r="AHG122" s="12"/>
      <c r="AHH122" s="12"/>
      <c r="AHI122" s="12"/>
      <c r="AHJ122" s="12"/>
      <c r="AHK122" s="12"/>
      <c r="AHL122" s="12"/>
      <c r="AHM122" s="12"/>
      <c r="AHN122" s="12"/>
      <c r="AHO122" s="12"/>
      <c r="AHP122" s="12"/>
      <c r="AHQ122" s="12"/>
      <c r="AHR122" s="12"/>
      <c r="AHS122" s="12"/>
      <c r="AHT122" s="12"/>
      <c r="AHU122" s="12"/>
      <c r="AHV122" s="12"/>
      <c r="AHW122" s="12"/>
      <c r="AHX122" s="12"/>
      <c r="AHY122" s="12"/>
      <c r="AHZ122" s="12"/>
      <c r="AIA122" s="12"/>
      <c r="AIB122" s="12"/>
      <c r="AIC122" s="12"/>
      <c r="AID122" s="12"/>
      <c r="AIE122" s="12"/>
      <c r="AIF122" s="12"/>
      <c r="AIG122" s="12"/>
      <c r="AIH122" s="12"/>
      <c r="AII122" s="12"/>
      <c r="AIJ122" s="12"/>
      <c r="AIK122" s="12"/>
      <c r="AIL122" s="12"/>
      <c r="AIM122" s="12"/>
      <c r="AIN122" s="12"/>
      <c r="AIO122" s="12"/>
      <c r="AIP122" s="12"/>
      <c r="AIQ122" s="12"/>
      <c r="AIR122" s="12"/>
      <c r="AIS122" s="12"/>
      <c r="AIT122" s="12"/>
      <c r="AIU122" s="12"/>
      <c r="AIV122" s="12"/>
      <c r="AIW122" s="12"/>
      <c r="AIX122" s="12"/>
      <c r="AIY122" s="12"/>
      <c r="AIZ122" s="12"/>
      <c r="AJA122" s="12"/>
      <c r="AJB122" s="12"/>
      <c r="AJC122" s="12"/>
      <c r="AJD122" s="12"/>
      <c r="AJE122" s="12"/>
      <c r="AJF122" s="12"/>
      <c r="AJG122" s="12"/>
      <c r="AJH122" s="12"/>
      <c r="AJI122" s="12"/>
      <c r="AJJ122" s="12"/>
      <c r="AJK122" s="12"/>
      <c r="AJL122" s="12"/>
      <c r="AJM122" s="12"/>
      <c r="AJN122" s="12"/>
      <c r="AJO122" s="12"/>
      <c r="AJP122" s="12"/>
      <c r="AJQ122" s="12"/>
      <c r="AJR122" s="12"/>
      <c r="AJS122" s="12"/>
      <c r="AJT122" s="12"/>
      <c r="AJU122" s="12"/>
      <c r="AJV122" s="12"/>
      <c r="AJW122" s="12"/>
      <c r="AJX122" s="12"/>
      <c r="AJY122" s="12"/>
      <c r="AJZ122" s="12"/>
      <c r="AKA122" s="12"/>
      <c r="AKB122" s="12"/>
      <c r="AKC122" s="12"/>
      <c r="AKD122" s="12"/>
      <c r="AKE122" s="12"/>
      <c r="AKF122" s="12"/>
      <c r="AKG122" s="12"/>
      <c r="AKH122" s="12"/>
      <c r="AKI122" s="12"/>
      <c r="AKJ122" s="12"/>
      <c r="AKK122" s="12"/>
      <c r="AKL122" s="12"/>
      <c r="AKM122" s="12"/>
      <c r="AKN122" s="12"/>
      <c r="AKO122" s="12"/>
      <c r="AKP122" s="12"/>
      <c r="AKQ122" s="12"/>
      <c r="AKR122" s="12"/>
      <c r="AKS122" s="12"/>
      <c r="AKT122" s="12"/>
      <c r="AKU122" s="12"/>
      <c r="AKV122" s="12"/>
      <c r="AKW122" s="12"/>
      <c r="AKX122" s="12"/>
      <c r="AKY122" s="12"/>
      <c r="AKZ122" s="12"/>
      <c r="ALA122" s="12"/>
      <c r="ALB122" s="12"/>
      <c r="ALC122" s="12"/>
      <c r="ALD122" s="12"/>
      <c r="ALE122" s="12"/>
      <c r="ALF122" s="12"/>
      <c r="ALG122" s="12"/>
      <c r="ALH122" s="12"/>
      <c r="ALI122" s="12"/>
      <c r="ALJ122" s="12"/>
      <c r="ALK122" s="12"/>
      <c r="ALL122" s="12"/>
      <c r="ALM122" s="12"/>
      <c r="ALN122" s="12"/>
      <c r="ALO122" s="12"/>
      <c r="ALP122" s="12"/>
      <c r="ALQ122" s="12"/>
      <c r="ALR122" s="12"/>
      <c r="ALS122" s="12"/>
      <c r="ALT122" s="12"/>
      <c r="ALU122" s="12"/>
      <c r="ALV122" s="12"/>
      <c r="ALW122" s="12"/>
      <c r="ALX122" s="12"/>
      <c r="ALY122" s="12"/>
      <c r="ALZ122" s="12"/>
      <c r="AMA122" s="12"/>
      <c r="AMB122" s="12"/>
      <c r="AMC122" s="12"/>
      <c r="AMD122" s="12"/>
      <c r="AME122" s="12"/>
      <c r="AMF122" s="12"/>
      <c r="AMG122" s="12"/>
      <c r="AMH122" s="12"/>
      <c r="AMI122" s="12"/>
      <c r="AMJ122" s="12"/>
      <c r="AMK122" s="12"/>
      <c r="AML122" s="12"/>
      <c r="AMM122" s="12"/>
      <c r="AMN122" s="12"/>
      <c r="AMO122" s="12"/>
      <c r="AMP122" s="12"/>
      <c r="AMQ122" s="12"/>
      <c r="AMR122" s="12"/>
      <c r="AMS122" s="12"/>
      <c r="AMT122" s="12"/>
      <c r="AMU122" s="12"/>
      <c r="AMV122" s="12"/>
      <c r="AMW122" s="12"/>
      <c r="AMX122" s="12"/>
      <c r="AMY122" s="12"/>
      <c r="AMZ122" s="12"/>
      <c r="ANA122" s="12"/>
      <c r="ANB122" s="12"/>
      <c r="ANC122" s="12"/>
      <c r="AND122" s="12"/>
      <c r="ANE122" s="12"/>
      <c r="ANF122" s="12"/>
      <c r="ANG122" s="12"/>
      <c r="ANH122" s="12"/>
      <c r="ANI122" s="12"/>
      <c r="ANJ122" s="12"/>
      <c r="ANK122" s="12"/>
      <c r="ANL122" s="12"/>
      <c r="ANM122" s="12"/>
      <c r="ANN122" s="12"/>
      <c r="ANO122" s="12"/>
      <c r="ANP122" s="12"/>
      <c r="ANQ122" s="12"/>
      <c r="ANR122" s="12"/>
      <c r="ANS122" s="12"/>
      <c r="ANT122" s="12"/>
      <c r="ANU122" s="12"/>
      <c r="ANV122" s="12"/>
      <c r="ANW122" s="12"/>
      <c r="ANX122" s="12"/>
      <c r="ANY122" s="12"/>
      <c r="ANZ122" s="12"/>
      <c r="AOA122" s="12"/>
      <c r="AOB122" s="12"/>
      <c r="AOC122" s="12"/>
      <c r="AOD122" s="12"/>
      <c r="AOE122" s="12"/>
      <c r="AOF122" s="12"/>
      <c r="AOG122" s="12"/>
      <c r="AOH122" s="12"/>
      <c r="AOI122" s="12"/>
      <c r="AOJ122" s="12"/>
      <c r="AOK122" s="12"/>
      <c r="AOL122" s="12"/>
      <c r="AOM122" s="12"/>
      <c r="AON122" s="12"/>
      <c r="AOO122" s="12"/>
      <c r="AOP122" s="12"/>
      <c r="AOQ122" s="12"/>
      <c r="AOR122" s="12"/>
      <c r="AOS122" s="12"/>
      <c r="AOT122" s="12"/>
      <c r="AOU122" s="12"/>
      <c r="AOV122" s="12"/>
      <c r="AOW122" s="12"/>
      <c r="AOX122" s="12"/>
      <c r="AOY122" s="12"/>
      <c r="AOZ122" s="12"/>
      <c r="APA122" s="12"/>
      <c r="APB122" s="12"/>
      <c r="APC122" s="12"/>
      <c r="APD122" s="12"/>
      <c r="APE122" s="12"/>
      <c r="APF122" s="12"/>
      <c r="APG122" s="12"/>
      <c r="APH122" s="12"/>
      <c r="API122" s="12"/>
      <c r="APJ122" s="12"/>
      <c r="APK122" s="12"/>
      <c r="APL122" s="12"/>
      <c r="APM122" s="12"/>
      <c r="APN122" s="12"/>
      <c r="APO122" s="12"/>
      <c r="APP122" s="12"/>
      <c r="APQ122" s="12"/>
      <c r="APR122" s="12"/>
      <c r="APS122" s="12"/>
      <c r="APT122" s="12"/>
      <c r="APU122" s="12"/>
      <c r="APV122" s="12"/>
      <c r="APW122" s="12"/>
      <c r="APX122" s="12"/>
      <c r="APY122" s="12"/>
      <c r="APZ122" s="12"/>
      <c r="AQA122" s="12"/>
      <c r="AQB122" s="12"/>
      <c r="AQC122" s="12"/>
      <c r="AQD122" s="12"/>
      <c r="AQE122" s="12"/>
      <c r="AQF122" s="12"/>
      <c r="AQG122" s="12"/>
      <c r="AQH122" s="12"/>
      <c r="AQI122" s="12"/>
      <c r="AQJ122" s="12"/>
      <c r="AQK122" s="12"/>
      <c r="AQL122" s="12"/>
      <c r="AQM122" s="12"/>
      <c r="AQN122" s="12"/>
      <c r="AQO122" s="12"/>
      <c r="AQP122" s="12"/>
      <c r="AQQ122" s="12"/>
      <c r="AQR122" s="12"/>
      <c r="AQS122" s="12"/>
      <c r="AQT122" s="12"/>
      <c r="AQU122" s="12"/>
      <c r="AQV122" s="12"/>
      <c r="AQW122" s="12"/>
      <c r="AQX122" s="12"/>
      <c r="AQY122" s="12"/>
      <c r="AQZ122" s="12"/>
      <c r="ARA122" s="12"/>
      <c r="ARB122" s="12"/>
      <c r="ARC122" s="12"/>
      <c r="ARD122" s="12"/>
      <c r="ARE122" s="12"/>
      <c r="ARF122" s="12"/>
      <c r="ARG122" s="12"/>
      <c r="ARH122" s="12"/>
      <c r="ARI122" s="12"/>
      <c r="ARJ122" s="12"/>
      <c r="ARK122" s="12"/>
      <c r="ARL122" s="12"/>
      <c r="ARM122" s="12"/>
      <c r="ARN122" s="12"/>
      <c r="ARO122" s="12"/>
      <c r="ARP122" s="12"/>
      <c r="ARQ122" s="12"/>
      <c r="ARR122" s="12"/>
      <c r="ARS122" s="12"/>
      <c r="ART122" s="12"/>
      <c r="ARU122" s="12"/>
      <c r="ARV122" s="12"/>
      <c r="ARW122" s="12"/>
      <c r="ARX122" s="12"/>
      <c r="ARY122" s="12"/>
      <c r="ARZ122" s="12"/>
      <c r="ASA122" s="12"/>
      <c r="ASB122" s="12"/>
      <c r="ASC122" s="12"/>
      <c r="ASD122" s="12"/>
      <c r="ASE122" s="12"/>
      <c r="ASF122" s="12"/>
      <c r="ASG122" s="12"/>
      <c r="ASH122" s="12"/>
      <c r="ASI122" s="12"/>
      <c r="ASJ122" s="12"/>
      <c r="ASK122" s="12"/>
      <c r="ASL122" s="12"/>
      <c r="ASM122" s="12"/>
      <c r="ASN122" s="12"/>
      <c r="ASO122" s="12"/>
      <c r="ASP122" s="12"/>
      <c r="ASQ122" s="12"/>
      <c r="ASR122" s="12"/>
      <c r="ASS122" s="12"/>
      <c r="AST122" s="12"/>
      <c r="ASU122" s="12"/>
      <c r="ASV122" s="12"/>
      <c r="ASW122" s="12"/>
      <c r="ASX122" s="12"/>
      <c r="ASY122" s="12"/>
      <c r="ASZ122" s="12"/>
      <c r="ATA122" s="12"/>
      <c r="ATB122" s="12"/>
      <c r="ATC122" s="12"/>
      <c r="ATD122" s="12"/>
      <c r="ATE122" s="12"/>
      <c r="ATF122" s="12"/>
      <c r="ATG122" s="12"/>
      <c r="ATH122" s="12"/>
      <c r="ATI122" s="12"/>
      <c r="ATJ122" s="12"/>
      <c r="ATK122" s="12"/>
      <c r="ATL122" s="12"/>
      <c r="ATM122" s="12"/>
      <c r="ATN122" s="12"/>
      <c r="ATO122" s="12"/>
      <c r="ATP122" s="12"/>
      <c r="ATQ122" s="12"/>
      <c r="ATR122" s="12"/>
      <c r="ATS122" s="12"/>
      <c r="ATT122" s="12"/>
      <c r="ATU122" s="12"/>
      <c r="ATV122" s="12"/>
      <c r="ATW122" s="12"/>
      <c r="ATX122" s="12"/>
      <c r="ATY122" s="12"/>
      <c r="ATZ122" s="12"/>
      <c r="AUA122" s="12"/>
      <c r="AUB122" s="12"/>
      <c r="AUC122" s="12"/>
      <c r="AUD122" s="12"/>
      <c r="AUE122" s="12"/>
      <c r="AUF122" s="12"/>
      <c r="AUG122" s="12"/>
      <c r="AUH122" s="12"/>
      <c r="AUI122" s="12"/>
      <c r="AUJ122" s="12"/>
      <c r="AUK122" s="12"/>
      <c r="AUL122" s="12"/>
      <c r="AUM122" s="12"/>
      <c r="AUN122" s="12"/>
      <c r="AUO122" s="12"/>
      <c r="AUP122" s="12"/>
      <c r="AUQ122" s="12"/>
      <c r="AUR122" s="12"/>
      <c r="AUS122" s="12"/>
      <c r="AUT122" s="12"/>
      <c r="AUU122" s="12"/>
      <c r="AUV122" s="12"/>
      <c r="AUW122" s="12"/>
      <c r="AUX122" s="12"/>
      <c r="AUY122" s="12"/>
      <c r="AUZ122" s="12"/>
      <c r="AVA122" s="12"/>
      <c r="AVB122" s="12"/>
      <c r="AVC122" s="12"/>
      <c r="AVD122" s="12"/>
      <c r="AVE122" s="12"/>
      <c r="AVF122" s="12"/>
      <c r="AVG122" s="12"/>
      <c r="AVH122" s="12"/>
      <c r="AVI122" s="12"/>
      <c r="AVJ122" s="12"/>
      <c r="AVK122" s="12"/>
      <c r="AVL122" s="12"/>
      <c r="AVM122" s="12"/>
      <c r="AVN122" s="12"/>
      <c r="AVO122" s="12"/>
      <c r="AVP122" s="12"/>
      <c r="AVQ122" s="12"/>
      <c r="AVR122" s="12"/>
      <c r="AVS122" s="12"/>
      <c r="AVT122" s="12"/>
      <c r="AVU122" s="12"/>
      <c r="AVV122" s="12"/>
      <c r="AVW122" s="12"/>
      <c r="AVX122" s="12"/>
      <c r="AVY122" s="12"/>
      <c r="AVZ122" s="12"/>
      <c r="AWA122" s="12"/>
      <c r="AWB122" s="12"/>
      <c r="AWC122" s="12"/>
      <c r="AWD122" s="12"/>
      <c r="AWE122" s="12"/>
      <c r="AWF122" s="12"/>
      <c r="AWG122" s="12"/>
      <c r="AWH122" s="12"/>
      <c r="AWI122" s="12"/>
      <c r="AWJ122" s="12"/>
      <c r="AWK122" s="12"/>
      <c r="AWL122" s="12"/>
      <c r="AWM122" s="12"/>
      <c r="AWN122" s="12"/>
      <c r="AWO122" s="12"/>
      <c r="AWP122" s="12"/>
      <c r="AWQ122" s="12"/>
      <c r="AWR122" s="12"/>
      <c r="AWS122" s="12"/>
      <c r="AWT122" s="12"/>
      <c r="AWU122" s="12"/>
      <c r="AWV122" s="12"/>
      <c r="AWW122" s="12"/>
      <c r="AWX122" s="12"/>
      <c r="AWY122" s="12"/>
      <c r="AWZ122" s="12"/>
      <c r="AXA122" s="12"/>
      <c r="AXB122" s="12"/>
      <c r="AXC122" s="12"/>
      <c r="AXD122" s="12"/>
      <c r="AXE122" s="12"/>
      <c r="AXF122" s="12"/>
      <c r="AXG122" s="12"/>
      <c r="AXH122" s="12"/>
      <c r="AXI122" s="12"/>
      <c r="AXJ122" s="12"/>
      <c r="AXK122" s="12"/>
      <c r="AXL122" s="12"/>
      <c r="AXM122" s="12"/>
      <c r="AXN122" s="12"/>
      <c r="AXO122" s="12"/>
      <c r="AXP122" s="12"/>
      <c r="AXQ122" s="12"/>
      <c r="AXR122" s="12"/>
      <c r="AXS122" s="12"/>
      <c r="AXT122" s="12"/>
      <c r="AXU122" s="12"/>
      <c r="AXV122" s="12"/>
      <c r="AXW122" s="12"/>
      <c r="AXX122" s="12"/>
      <c r="AXY122" s="12"/>
      <c r="AXZ122" s="12"/>
      <c r="AYA122" s="12"/>
      <c r="AYB122" s="12"/>
      <c r="AYC122" s="12"/>
      <c r="AYD122" s="12"/>
      <c r="AYE122" s="12"/>
      <c r="AYF122" s="12"/>
      <c r="AYG122" s="12"/>
      <c r="AYH122" s="12"/>
      <c r="AYI122" s="12"/>
      <c r="AYJ122" s="12"/>
      <c r="AYK122" s="12"/>
      <c r="AYL122" s="12"/>
      <c r="AYM122" s="12"/>
      <c r="AYN122" s="12"/>
      <c r="AYO122" s="12"/>
      <c r="AYP122" s="12"/>
      <c r="AYQ122" s="12"/>
      <c r="AYR122" s="12"/>
      <c r="AYS122" s="12"/>
      <c r="AYT122" s="12"/>
      <c r="AYU122" s="12"/>
      <c r="AYV122" s="12"/>
      <c r="AYW122" s="12"/>
      <c r="AYX122" s="12"/>
      <c r="AYY122" s="12"/>
      <c r="AYZ122" s="12"/>
      <c r="AZA122" s="12"/>
      <c r="AZB122" s="12"/>
      <c r="AZC122" s="12"/>
      <c r="AZD122" s="12"/>
      <c r="AZE122" s="12"/>
      <c r="AZF122" s="12"/>
      <c r="AZG122" s="12"/>
      <c r="AZH122" s="12"/>
      <c r="AZI122" s="12"/>
      <c r="AZJ122" s="12"/>
      <c r="AZK122" s="12"/>
      <c r="AZL122" s="12"/>
      <c r="AZM122" s="12"/>
      <c r="AZN122" s="12"/>
      <c r="AZO122" s="12"/>
      <c r="AZP122" s="12"/>
      <c r="AZQ122" s="12"/>
      <c r="AZR122" s="12"/>
      <c r="AZS122" s="12"/>
      <c r="AZT122" s="12"/>
      <c r="AZU122" s="12"/>
      <c r="AZV122" s="12"/>
      <c r="AZW122" s="12"/>
      <c r="AZX122" s="12"/>
      <c r="AZY122" s="12"/>
      <c r="AZZ122" s="12"/>
      <c r="BAA122" s="12"/>
      <c r="BAB122" s="12"/>
      <c r="BAC122" s="12"/>
      <c r="BAD122" s="12"/>
      <c r="BAE122" s="12"/>
      <c r="BAF122" s="12"/>
      <c r="BAG122" s="12"/>
      <c r="BAH122" s="12"/>
      <c r="BAI122" s="12"/>
      <c r="BAJ122" s="12"/>
      <c r="BAK122" s="12"/>
      <c r="BAL122" s="12"/>
      <c r="BAM122" s="12"/>
      <c r="BAN122" s="12"/>
      <c r="BAO122" s="12"/>
      <c r="BAP122" s="12"/>
      <c r="BAQ122" s="12"/>
      <c r="BAR122" s="12"/>
      <c r="BAS122" s="12"/>
      <c r="BAT122" s="12"/>
      <c r="BAU122" s="12"/>
      <c r="BAV122" s="12"/>
      <c r="BAW122" s="12"/>
      <c r="BAX122" s="12"/>
      <c r="BAY122" s="12"/>
      <c r="BAZ122" s="12"/>
      <c r="BBA122" s="12"/>
      <c r="BBB122" s="12"/>
      <c r="BBC122" s="12"/>
      <c r="BBD122" s="12"/>
      <c r="BBE122" s="12"/>
      <c r="BBF122" s="12"/>
      <c r="BBG122" s="12"/>
      <c r="BBH122" s="12"/>
      <c r="BBI122" s="12"/>
      <c r="BBJ122" s="12"/>
      <c r="BBK122" s="12"/>
      <c r="BBL122" s="12"/>
      <c r="BBM122" s="12"/>
      <c r="BBN122" s="12"/>
      <c r="BBO122" s="12"/>
      <c r="BBP122" s="12"/>
      <c r="BBQ122" s="12"/>
      <c r="BBR122" s="12"/>
      <c r="BBS122" s="12"/>
      <c r="BBT122" s="12"/>
      <c r="BBU122" s="12"/>
      <c r="BBV122" s="12"/>
      <c r="BBW122" s="12"/>
      <c r="BBX122" s="12"/>
      <c r="BBY122" s="12"/>
      <c r="BBZ122" s="12"/>
      <c r="BCA122" s="12"/>
      <c r="BCB122" s="12"/>
      <c r="BCC122" s="12"/>
      <c r="BCD122" s="12"/>
      <c r="BCE122" s="12"/>
      <c r="BCF122" s="12"/>
      <c r="BCG122" s="12"/>
      <c r="BCH122" s="12"/>
      <c r="BCI122" s="12"/>
      <c r="BCJ122" s="12"/>
      <c r="BCK122" s="12"/>
      <c r="BCL122" s="12"/>
      <c r="BCM122" s="12"/>
      <c r="BCN122" s="12"/>
      <c r="BCO122" s="12"/>
      <c r="BCP122" s="12"/>
      <c r="BCQ122" s="12"/>
      <c r="BCR122" s="12"/>
      <c r="BCS122" s="12"/>
      <c r="BCT122" s="12"/>
      <c r="BCU122" s="12"/>
      <c r="BCV122" s="12"/>
      <c r="BCW122" s="12"/>
      <c r="BCX122" s="12"/>
      <c r="BCY122" s="12"/>
      <c r="BCZ122" s="12"/>
      <c r="BDA122" s="12"/>
      <c r="BDB122" s="12"/>
      <c r="BDC122" s="12"/>
      <c r="BDD122" s="12"/>
      <c r="BDE122" s="12"/>
      <c r="BDF122" s="12"/>
      <c r="BDG122" s="12"/>
      <c r="BDH122" s="12"/>
      <c r="BDI122" s="12"/>
      <c r="BDJ122" s="12"/>
      <c r="BDK122" s="12"/>
      <c r="BDL122" s="12"/>
      <c r="BDM122" s="12"/>
      <c r="BDN122" s="12"/>
      <c r="BDO122" s="12"/>
      <c r="BDP122" s="12"/>
      <c r="BDQ122" s="12"/>
      <c r="BDR122" s="12"/>
      <c r="BDS122" s="12"/>
      <c r="BDT122" s="12"/>
      <c r="BDU122" s="12"/>
      <c r="BDV122" s="12"/>
      <c r="BDW122" s="12"/>
      <c r="BDX122" s="12"/>
      <c r="BDY122" s="12"/>
      <c r="BDZ122" s="12"/>
      <c r="BEA122" s="12"/>
      <c r="BEB122" s="12"/>
      <c r="BEC122" s="12"/>
      <c r="BED122" s="12"/>
      <c r="BEE122" s="12"/>
      <c r="BEF122" s="12"/>
      <c r="BEG122" s="12"/>
      <c r="BEH122" s="12"/>
      <c r="BEI122" s="12"/>
      <c r="BEJ122" s="12"/>
      <c r="BEK122" s="12"/>
      <c r="BEL122" s="12"/>
      <c r="BEM122" s="12"/>
      <c r="BEN122" s="12"/>
      <c r="BEO122" s="12"/>
      <c r="BEP122" s="12"/>
      <c r="BEQ122" s="12"/>
      <c r="BER122" s="12"/>
      <c r="BES122" s="12"/>
      <c r="BET122" s="12"/>
      <c r="BEU122" s="12"/>
      <c r="BEV122" s="12"/>
      <c r="BEW122" s="12"/>
      <c r="BEX122" s="12"/>
      <c r="BEY122" s="12"/>
      <c r="BEZ122" s="12"/>
      <c r="BFA122" s="12"/>
      <c r="BFB122" s="12"/>
      <c r="BFC122" s="12"/>
      <c r="BFD122" s="12"/>
      <c r="BFE122" s="12"/>
      <c r="BFF122" s="12"/>
      <c r="BFG122" s="12"/>
      <c r="BFH122" s="12"/>
      <c r="BFI122" s="12"/>
      <c r="BFJ122" s="12"/>
      <c r="BFK122" s="12"/>
      <c r="BFL122" s="12"/>
      <c r="BFM122" s="12"/>
      <c r="BFN122" s="12"/>
      <c r="BFO122" s="12"/>
      <c r="BFP122" s="12"/>
      <c r="BFQ122" s="12"/>
      <c r="BFR122" s="12"/>
      <c r="BFS122" s="12"/>
      <c r="BFT122" s="12"/>
      <c r="BFU122" s="12"/>
      <c r="BFV122" s="12"/>
      <c r="BFW122" s="12"/>
      <c r="BFX122" s="12"/>
      <c r="BFY122" s="12"/>
      <c r="BFZ122" s="12"/>
      <c r="BGA122" s="12"/>
      <c r="BGB122" s="12"/>
      <c r="BGC122" s="12"/>
      <c r="BGD122" s="12"/>
      <c r="BGE122" s="12"/>
      <c r="BGF122" s="12"/>
      <c r="BGG122" s="12"/>
      <c r="BGH122" s="12"/>
      <c r="BGI122" s="12"/>
      <c r="BGJ122" s="12"/>
      <c r="BGK122" s="12"/>
      <c r="BGL122" s="12"/>
      <c r="BGM122" s="12"/>
      <c r="BGN122" s="12"/>
      <c r="BGO122" s="12"/>
      <c r="BGP122" s="12"/>
      <c r="BGQ122" s="12"/>
      <c r="BGR122" s="12"/>
      <c r="BGS122" s="12"/>
      <c r="BGT122" s="12"/>
      <c r="BGU122" s="12"/>
      <c r="BGV122" s="12"/>
      <c r="BGW122" s="12"/>
      <c r="BGX122" s="12"/>
      <c r="BGY122" s="12"/>
      <c r="BGZ122" s="12"/>
      <c r="BHA122" s="12"/>
      <c r="BHB122" s="12"/>
      <c r="BHC122" s="12"/>
      <c r="BHD122" s="12"/>
      <c r="BHE122" s="12"/>
      <c r="BHF122" s="12"/>
      <c r="BHG122" s="12"/>
      <c r="BHH122" s="12"/>
      <c r="BHI122" s="12"/>
      <c r="BHJ122" s="12"/>
      <c r="BHK122" s="12"/>
      <c r="BHL122" s="12"/>
      <c r="BHM122" s="12"/>
      <c r="BHN122" s="12"/>
      <c r="BHO122" s="12"/>
      <c r="BHP122" s="12"/>
      <c r="BHQ122" s="12"/>
      <c r="BHR122" s="12"/>
      <c r="BHS122" s="12"/>
      <c r="BHT122" s="12"/>
      <c r="BHU122" s="12"/>
      <c r="BHV122" s="12"/>
      <c r="BHW122" s="12"/>
      <c r="BHX122" s="12"/>
      <c r="BHY122" s="12"/>
      <c r="BHZ122" s="12"/>
      <c r="BIA122" s="12"/>
      <c r="BIB122" s="12"/>
      <c r="BIC122" s="12"/>
      <c r="BID122" s="12"/>
      <c r="BIE122" s="12"/>
      <c r="BIF122" s="12"/>
      <c r="BIG122" s="12"/>
      <c r="BIH122" s="12"/>
      <c r="BII122" s="12"/>
      <c r="BIJ122" s="12"/>
      <c r="BIK122" s="12"/>
      <c r="BIL122" s="12"/>
      <c r="BIM122" s="12"/>
      <c r="BIN122" s="12"/>
      <c r="BIO122" s="12"/>
      <c r="BIP122" s="12"/>
      <c r="BIQ122" s="12"/>
      <c r="BIR122" s="12"/>
      <c r="BIS122" s="12"/>
      <c r="BIT122" s="12"/>
      <c r="BIU122" s="12"/>
      <c r="BIV122" s="12"/>
      <c r="BIW122" s="12"/>
      <c r="BIX122" s="12"/>
      <c r="BIY122" s="12"/>
      <c r="BIZ122" s="12"/>
      <c r="BJA122" s="12"/>
      <c r="BJB122" s="12"/>
      <c r="BJC122" s="12"/>
      <c r="BJD122" s="12"/>
      <c r="BJE122" s="12"/>
      <c r="BJF122" s="12"/>
      <c r="BJG122" s="12"/>
      <c r="BJH122" s="12"/>
      <c r="BJI122" s="12"/>
      <c r="BJJ122" s="12"/>
      <c r="BJK122" s="12"/>
      <c r="BJL122" s="12"/>
      <c r="BJM122" s="12"/>
      <c r="BJN122" s="12"/>
      <c r="BJO122" s="12"/>
      <c r="BJP122" s="12"/>
      <c r="BJQ122" s="12"/>
      <c r="BJR122" s="12"/>
      <c r="BJS122" s="12"/>
      <c r="BJT122" s="12"/>
      <c r="BJU122" s="12"/>
      <c r="BJV122" s="12"/>
      <c r="BJW122" s="12"/>
      <c r="BJX122" s="12"/>
      <c r="BJY122" s="12"/>
      <c r="BJZ122" s="12"/>
      <c r="BKA122" s="12"/>
      <c r="BKB122" s="12"/>
      <c r="BKC122" s="12"/>
      <c r="BKD122" s="12"/>
      <c r="BKE122" s="12"/>
      <c r="BKF122" s="12"/>
      <c r="BKG122" s="12"/>
      <c r="BKH122" s="12"/>
      <c r="BKI122" s="12"/>
      <c r="BKJ122" s="12"/>
      <c r="BKK122" s="12"/>
      <c r="BKL122" s="12"/>
      <c r="BKM122" s="12"/>
      <c r="BKN122" s="12"/>
      <c r="BKO122" s="12"/>
      <c r="BKP122" s="12"/>
      <c r="BKQ122" s="12"/>
      <c r="BKR122" s="12"/>
      <c r="BKS122" s="12"/>
      <c r="BKT122" s="12"/>
      <c r="BKU122" s="12"/>
      <c r="BKV122" s="12"/>
      <c r="BKW122" s="12"/>
      <c r="BKX122" s="12"/>
      <c r="BKY122" s="12"/>
      <c r="BKZ122" s="12"/>
      <c r="BLA122" s="12"/>
      <c r="BLB122" s="12"/>
      <c r="BLC122" s="12"/>
      <c r="BLD122" s="12"/>
      <c r="BLE122" s="12"/>
      <c r="BLF122" s="12"/>
      <c r="BLG122" s="12"/>
      <c r="BLH122" s="12"/>
      <c r="BLI122" s="12"/>
      <c r="BLJ122" s="12"/>
      <c r="BLK122" s="12"/>
      <c r="BLL122" s="12"/>
      <c r="BLM122" s="12"/>
      <c r="BLN122" s="12"/>
      <c r="BLO122" s="12"/>
      <c r="BLP122" s="12"/>
      <c r="BLQ122" s="12"/>
      <c r="BLR122" s="12"/>
      <c r="BLS122" s="12"/>
      <c r="BLT122" s="12"/>
      <c r="BLU122" s="12"/>
      <c r="BLV122" s="12"/>
      <c r="BLW122" s="12"/>
      <c r="BLX122" s="12"/>
      <c r="BLY122" s="12"/>
      <c r="BLZ122" s="12"/>
      <c r="BMA122" s="12"/>
      <c r="BMB122" s="12"/>
      <c r="BMC122" s="12"/>
      <c r="BMD122" s="12"/>
      <c r="BME122" s="12"/>
      <c r="BMF122" s="12"/>
      <c r="BMG122" s="12"/>
      <c r="BMH122" s="12"/>
      <c r="BMI122" s="12"/>
      <c r="BMJ122" s="12"/>
      <c r="BMK122" s="12"/>
      <c r="BML122" s="12"/>
      <c r="BMM122" s="12"/>
      <c r="BMN122" s="12"/>
      <c r="BMO122" s="12"/>
      <c r="BMP122" s="12"/>
      <c r="BMQ122" s="12"/>
      <c r="BMR122" s="12"/>
      <c r="BMS122" s="12"/>
      <c r="BMT122" s="12"/>
      <c r="BMU122" s="12"/>
      <c r="BMV122" s="12"/>
      <c r="BMW122" s="12"/>
      <c r="BMX122" s="12"/>
      <c r="BMY122" s="12"/>
      <c r="BMZ122" s="12"/>
      <c r="BNA122" s="12"/>
      <c r="BNB122" s="12"/>
      <c r="BNC122" s="12"/>
      <c r="BND122" s="12"/>
      <c r="BNE122" s="12"/>
      <c r="BNF122" s="12"/>
      <c r="BNG122" s="12"/>
      <c r="BNH122" s="12"/>
      <c r="BNI122" s="12"/>
      <c r="BNJ122" s="12"/>
      <c r="BNK122" s="12"/>
      <c r="BNL122" s="12"/>
      <c r="BNM122" s="12"/>
      <c r="BNN122" s="12"/>
      <c r="BNO122" s="12"/>
      <c r="BNP122" s="12"/>
      <c r="BNQ122" s="12"/>
      <c r="BNR122" s="12"/>
      <c r="BNS122" s="12"/>
      <c r="BNT122" s="12"/>
      <c r="BNU122" s="12"/>
      <c r="BNV122" s="12"/>
      <c r="BNW122" s="12"/>
      <c r="BNX122" s="12"/>
      <c r="BNY122" s="12"/>
      <c r="BNZ122" s="12"/>
      <c r="BOA122" s="12"/>
      <c r="BOB122" s="12"/>
      <c r="BOC122" s="12"/>
      <c r="BOD122" s="12"/>
      <c r="BOE122" s="12"/>
      <c r="BOF122" s="12"/>
      <c r="BOG122" s="12"/>
      <c r="BOH122" s="12"/>
      <c r="BOI122" s="12"/>
      <c r="BOJ122" s="12"/>
      <c r="BOK122" s="12"/>
      <c r="BOL122" s="12"/>
      <c r="BOM122" s="12"/>
      <c r="BON122" s="12"/>
      <c r="BOO122" s="12"/>
      <c r="BOP122" s="12"/>
      <c r="BOQ122" s="12"/>
      <c r="BOR122" s="12"/>
      <c r="BOS122" s="12"/>
      <c r="BOT122" s="12"/>
      <c r="BOU122" s="12"/>
      <c r="BOV122" s="12"/>
      <c r="BOW122" s="12"/>
      <c r="BOX122" s="12"/>
      <c r="BOY122" s="12"/>
      <c r="BOZ122" s="12"/>
      <c r="BPA122" s="12"/>
      <c r="BPB122" s="12"/>
      <c r="BPC122" s="12"/>
      <c r="BPD122" s="12"/>
      <c r="BPE122" s="12"/>
      <c r="BPF122" s="12"/>
      <c r="BPG122" s="12"/>
      <c r="BPH122" s="12"/>
      <c r="BPI122" s="12"/>
      <c r="BPJ122" s="12"/>
      <c r="BPK122" s="12"/>
      <c r="BPL122" s="12"/>
      <c r="BPM122" s="12"/>
      <c r="BPN122" s="12"/>
      <c r="BPO122" s="12"/>
      <c r="BPP122" s="12"/>
      <c r="BPQ122" s="12"/>
      <c r="BPR122" s="12"/>
      <c r="BPS122" s="12"/>
      <c r="BPT122" s="12"/>
      <c r="BPU122" s="12"/>
      <c r="BPV122" s="12"/>
      <c r="BPW122" s="12"/>
      <c r="BPX122" s="12"/>
      <c r="BPY122" s="12"/>
      <c r="BPZ122" s="12"/>
      <c r="BQA122" s="12"/>
      <c r="BQB122" s="12"/>
      <c r="BQC122" s="12"/>
      <c r="BQD122" s="12"/>
      <c r="BQE122" s="12"/>
      <c r="BQF122" s="12"/>
      <c r="BQG122" s="12"/>
      <c r="BQH122" s="12"/>
      <c r="BQI122" s="12"/>
      <c r="BQJ122" s="12"/>
      <c r="BQK122" s="12"/>
      <c r="BQL122" s="12"/>
      <c r="BQM122" s="12"/>
      <c r="BQN122" s="12"/>
      <c r="BQO122" s="12"/>
      <c r="BQP122" s="12"/>
      <c r="BQQ122" s="12"/>
      <c r="BQR122" s="12"/>
      <c r="BQS122" s="12"/>
      <c r="BQT122" s="12"/>
      <c r="BQU122" s="12"/>
      <c r="BQV122" s="12"/>
      <c r="BQW122" s="12"/>
      <c r="BQX122" s="12"/>
      <c r="BQY122" s="12"/>
      <c r="BQZ122" s="12"/>
      <c r="BRA122" s="12"/>
      <c r="BRB122" s="12"/>
      <c r="BRC122" s="12"/>
      <c r="BRD122" s="12"/>
      <c r="BRE122" s="12"/>
      <c r="BRF122" s="12"/>
      <c r="BRG122" s="12"/>
      <c r="BRH122" s="12"/>
      <c r="BRI122" s="12"/>
      <c r="BRJ122" s="12"/>
      <c r="BRK122" s="12"/>
      <c r="BRL122" s="12"/>
      <c r="BRM122" s="12"/>
      <c r="BRN122" s="12"/>
      <c r="BRO122" s="12"/>
      <c r="BRP122" s="12"/>
      <c r="BRQ122" s="12"/>
      <c r="BRR122" s="12"/>
      <c r="BRS122" s="12"/>
      <c r="BRT122" s="12"/>
      <c r="BRU122" s="12"/>
      <c r="BRV122" s="12"/>
      <c r="BRW122" s="12"/>
      <c r="BRX122" s="12"/>
      <c r="BRY122" s="12"/>
      <c r="BRZ122" s="12"/>
      <c r="BSA122" s="12"/>
      <c r="BSB122" s="12"/>
      <c r="BSC122" s="12"/>
      <c r="BSD122" s="12"/>
      <c r="BSE122" s="12"/>
      <c r="BSF122" s="12"/>
      <c r="BSG122" s="12"/>
      <c r="BSH122" s="12"/>
      <c r="BSI122" s="12"/>
      <c r="BSJ122" s="12"/>
      <c r="BSK122" s="12"/>
      <c r="BSL122" s="12"/>
      <c r="BSM122" s="12"/>
      <c r="BSN122" s="12"/>
      <c r="BSO122" s="12"/>
      <c r="BSP122" s="12"/>
      <c r="BSQ122" s="12"/>
      <c r="BSR122" s="12"/>
      <c r="BSS122" s="12"/>
      <c r="BST122" s="12"/>
      <c r="BSU122" s="12"/>
      <c r="BSV122" s="12"/>
      <c r="BSW122" s="12"/>
      <c r="BSX122" s="12"/>
      <c r="BSY122" s="12"/>
      <c r="BSZ122" s="12"/>
      <c r="BTA122" s="12"/>
      <c r="BTB122" s="12"/>
      <c r="BTC122" s="12"/>
      <c r="BTD122" s="12"/>
      <c r="BTE122" s="12"/>
      <c r="BTF122" s="12"/>
      <c r="BTG122" s="12"/>
      <c r="BTH122" s="12"/>
      <c r="BTI122" s="12"/>
      <c r="BTJ122" s="12"/>
      <c r="BTK122" s="12"/>
      <c r="BTL122" s="12"/>
      <c r="BTM122" s="12"/>
      <c r="BTN122" s="12"/>
      <c r="BTO122" s="12"/>
      <c r="BTP122" s="12"/>
      <c r="BTQ122" s="12"/>
      <c r="BTR122" s="12"/>
      <c r="BTS122" s="12"/>
      <c r="BTT122" s="12"/>
      <c r="BTU122" s="12"/>
      <c r="BTV122" s="12"/>
      <c r="BTW122" s="12"/>
      <c r="BTX122" s="12"/>
      <c r="BTY122" s="12"/>
      <c r="BTZ122" s="12"/>
      <c r="BUA122" s="12"/>
      <c r="BUB122" s="12"/>
      <c r="BUC122" s="12"/>
      <c r="BUD122" s="12"/>
      <c r="BUE122" s="12"/>
      <c r="BUF122" s="12"/>
      <c r="BUG122" s="12"/>
      <c r="BUH122" s="12"/>
      <c r="BUI122" s="12"/>
      <c r="BUJ122" s="12"/>
      <c r="BUK122" s="12"/>
      <c r="BUL122" s="12"/>
      <c r="BUM122" s="12"/>
      <c r="BUN122" s="12"/>
      <c r="BUO122" s="12"/>
      <c r="BUP122" s="12"/>
      <c r="BUQ122" s="12"/>
      <c r="BUR122" s="12"/>
      <c r="BUS122" s="12"/>
      <c r="BUT122" s="12"/>
      <c r="BUU122" s="12"/>
      <c r="BUV122" s="12"/>
      <c r="BUW122" s="12"/>
      <c r="BUX122" s="12"/>
      <c r="BUY122" s="12"/>
      <c r="BUZ122" s="12"/>
      <c r="BVA122" s="12"/>
      <c r="BVB122" s="12"/>
      <c r="BVC122" s="12"/>
      <c r="BVD122" s="12"/>
      <c r="BVE122" s="12"/>
      <c r="BVF122" s="12"/>
      <c r="BVG122" s="12"/>
      <c r="BVH122" s="12"/>
      <c r="BVI122" s="12"/>
      <c r="BVJ122" s="12"/>
      <c r="BVK122" s="12"/>
      <c r="BVL122" s="12"/>
      <c r="BVM122" s="12"/>
      <c r="BVN122" s="12"/>
      <c r="BVO122" s="12"/>
      <c r="BVP122" s="12"/>
      <c r="BVQ122" s="12"/>
      <c r="BVR122" s="12"/>
      <c r="BVS122" s="12"/>
      <c r="BVT122" s="12"/>
      <c r="BVU122" s="12"/>
      <c r="BVV122" s="12"/>
      <c r="BVW122" s="12"/>
      <c r="BVX122" s="12"/>
      <c r="BVY122" s="12"/>
      <c r="BVZ122" s="12"/>
      <c r="BWA122" s="12"/>
      <c r="BWB122" s="12"/>
      <c r="BWC122" s="12"/>
      <c r="BWD122" s="12"/>
      <c r="BWE122" s="12"/>
      <c r="BWF122" s="12"/>
      <c r="BWG122" s="12"/>
      <c r="BWH122" s="12"/>
      <c r="BWI122" s="12"/>
      <c r="BWJ122" s="12"/>
      <c r="BWK122" s="12"/>
      <c r="BWL122" s="12"/>
      <c r="BWM122" s="12"/>
      <c r="BWN122" s="12"/>
      <c r="BWO122" s="12"/>
      <c r="BWP122" s="12"/>
      <c r="BWQ122" s="12"/>
      <c r="BWR122" s="12"/>
      <c r="BWS122" s="12"/>
      <c r="BWT122" s="12"/>
      <c r="BWU122" s="12"/>
      <c r="BWV122" s="12"/>
      <c r="BWW122" s="12"/>
      <c r="BWX122" s="12"/>
      <c r="BWY122" s="12"/>
      <c r="BWZ122" s="12"/>
      <c r="BXA122" s="12"/>
      <c r="BXB122" s="12"/>
      <c r="BXC122" s="12"/>
      <c r="BXD122" s="12"/>
      <c r="BXE122" s="12"/>
      <c r="BXF122" s="12"/>
      <c r="BXG122" s="12"/>
      <c r="BXH122" s="12"/>
      <c r="BXI122" s="12"/>
      <c r="BXJ122" s="12"/>
      <c r="BXK122" s="12"/>
      <c r="BXL122" s="12"/>
      <c r="BXM122" s="12"/>
      <c r="BXN122" s="12"/>
      <c r="BXO122" s="12"/>
      <c r="BXP122" s="12"/>
      <c r="BXQ122" s="12"/>
      <c r="BXR122" s="12"/>
      <c r="BXS122" s="12"/>
      <c r="BXT122" s="12"/>
      <c r="BXU122" s="12"/>
      <c r="BXV122" s="12"/>
      <c r="BXW122" s="12"/>
      <c r="BXX122" s="12"/>
      <c r="BXY122" s="12"/>
      <c r="BXZ122" s="12"/>
      <c r="BYA122" s="12"/>
      <c r="BYB122" s="12"/>
      <c r="BYC122" s="12"/>
      <c r="BYD122" s="12"/>
      <c r="BYE122" s="12"/>
      <c r="BYF122" s="12"/>
      <c r="BYG122" s="12"/>
      <c r="BYH122" s="12"/>
      <c r="BYI122" s="12"/>
      <c r="BYJ122" s="12"/>
      <c r="BYK122" s="12"/>
      <c r="BYL122" s="12"/>
      <c r="BYM122" s="12"/>
      <c r="BYN122" s="12"/>
      <c r="BYO122" s="12"/>
      <c r="BYP122" s="12"/>
      <c r="BYQ122" s="12"/>
      <c r="BYR122" s="12"/>
      <c r="BYS122" s="12"/>
      <c r="BYT122" s="12"/>
      <c r="BYU122" s="12"/>
      <c r="BYV122" s="12"/>
      <c r="BYW122" s="12"/>
      <c r="BYX122" s="12"/>
      <c r="BYY122" s="12"/>
      <c r="BYZ122" s="12"/>
      <c r="BZA122" s="12"/>
      <c r="BZB122" s="12"/>
      <c r="BZC122" s="12"/>
      <c r="BZD122" s="12"/>
      <c r="BZE122" s="12"/>
      <c r="BZF122" s="12"/>
      <c r="BZG122" s="12"/>
      <c r="BZH122" s="12"/>
      <c r="BZI122" s="12"/>
      <c r="BZJ122" s="12"/>
      <c r="BZK122" s="12"/>
      <c r="BZL122" s="12"/>
      <c r="BZM122" s="12"/>
      <c r="BZN122" s="12"/>
      <c r="BZO122" s="12"/>
      <c r="BZP122" s="12"/>
      <c r="BZQ122" s="12"/>
      <c r="BZR122" s="12"/>
      <c r="BZS122" s="12"/>
      <c r="BZT122" s="12"/>
      <c r="BZU122" s="12"/>
      <c r="BZV122" s="12"/>
      <c r="BZW122" s="12"/>
      <c r="BZX122" s="12"/>
      <c r="BZY122" s="12"/>
      <c r="BZZ122" s="12"/>
      <c r="CAA122" s="12"/>
      <c r="CAB122" s="12"/>
      <c r="CAC122" s="12"/>
      <c r="CAD122" s="12"/>
      <c r="CAE122" s="12"/>
      <c r="CAF122" s="12"/>
      <c r="CAG122" s="12"/>
      <c r="CAH122" s="12"/>
      <c r="CAI122" s="12"/>
      <c r="CAJ122" s="12"/>
      <c r="CAK122" s="12"/>
      <c r="CAL122" s="12"/>
      <c r="CAM122" s="12"/>
      <c r="CAN122" s="12"/>
      <c r="CAO122" s="12"/>
      <c r="CAP122" s="12"/>
      <c r="CAQ122" s="12"/>
      <c r="CAR122" s="12"/>
      <c r="CAS122" s="12"/>
      <c r="CAT122" s="12"/>
      <c r="CAU122" s="12"/>
      <c r="CAV122" s="12"/>
      <c r="CAW122" s="12"/>
      <c r="CAX122" s="12"/>
      <c r="CAY122" s="12"/>
      <c r="CAZ122" s="12"/>
      <c r="CBA122" s="12"/>
      <c r="CBB122" s="12"/>
      <c r="CBC122" s="12"/>
      <c r="CBD122" s="12"/>
      <c r="CBE122" s="12"/>
      <c r="CBF122" s="12"/>
      <c r="CBG122" s="12"/>
      <c r="CBH122" s="12"/>
      <c r="CBI122" s="12"/>
      <c r="CBJ122" s="12"/>
      <c r="CBK122" s="12"/>
      <c r="CBL122" s="12"/>
      <c r="CBM122" s="12"/>
      <c r="CBN122" s="12"/>
      <c r="CBO122" s="12"/>
      <c r="CBP122" s="12"/>
      <c r="CBQ122" s="12"/>
      <c r="CBR122" s="12"/>
      <c r="CBS122" s="12"/>
      <c r="CBT122" s="12"/>
      <c r="CBU122" s="12"/>
      <c r="CBV122" s="12"/>
      <c r="CBW122" s="12"/>
      <c r="CBX122" s="12"/>
      <c r="CBY122" s="12"/>
      <c r="CBZ122" s="12"/>
      <c r="CCA122" s="12"/>
      <c r="CCB122" s="12"/>
      <c r="CCC122" s="12"/>
      <c r="CCD122" s="12"/>
      <c r="CCE122" s="12"/>
      <c r="CCF122" s="12"/>
      <c r="CCG122" s="12"/>
      <c r="CCH122" s="12"/>
      <c r="CCI122" s="12"/>
      <c r="CCJ122" s="12"/>
      <c r="CCK122" s="12"/>
      <c r="CCL122" s="12"/>
      <c r="CCM122" s="12"/>
      <c r="CCN122" s="12"/>
      <c r="CCO122" s="12"/>
      <c r="CCP122" s="12"/>
      <c r="CCQ122" s="12"/>
      <c r="CCR122" s="12"/>
      <c r="CCS122" s="12"/>
      <c r="CCT122" s="12"/>
      <c r="CCU122" s="12"/>
      <c r="CCV122" s="12"/>
      <c r="CCW122" s="12"/>
      <c r="CCX122" s="12"/>
      <c r="CCY122" s="12"/>
      <c r="CCZ122" s="12"/>
      <c r="CDA122" s="12"/>
      <c r="CDB122" s="12"/>
      <c r="CDC122" s="12"/>
      <c r="CDD122" s="12"/>
      <c r="CDE122" s="12"/>
      <c r="CDF122" s="12"/>
      <c r="CDG122" s="12"/>
      <c r="CDH122" s="12"/>
      <c r="CDI122" s="12"/>
      <c r="CDJ122" s="12"/>
      <c r="CDK122" s="12"/>
      <c r="CDL122" s="12"/>
      <c r="CDM122" s="12"/>
      <c r="CDN122" s="12"/>
      <c r="CDO122" s="12"/>
      <c r="CDP122" s="12"/>
      <c r="CDQ122" s="12"/>
      <c r="CDR122" s="12"/>
      <c r="CDS122" s="12"/>
      <c r="CDT122" s="12"/>
      <c r="CDU122" s="12"/>
      <c r="CDV122" s="12"/>
      <c r="CDW122" s="12"/>
      <c r="CDX122" s="12"/>
      <c r="CDY122" s="12"/>
      <c r="CDZ122" s="12"/>
      <c r="CEA122" s="12"/>
      <c r="CEB122" s="12"/>
      <c r="CEC122" s="12"/>
      <c r="CED122" s="12"/>
      <c r="CEE122" s="12"/>
      <c r="CEF122" s="12"/>
      <c r="CEG122" s="12"/>
      <c r="CEH122" s="12"/>
      <c r="CEI122" s="12"/>
      <c r="CEJ122" s="12"/>
      <c r="CEK122" s="12"/>
      <c r="CEL122" s="12"/>
      <c r="CEM122" s="12"/>
      <c r="CEN122" s="12"/>
      <c r="CEO122" s="12"/>
      <c r="CEP122" s="12"/>
      <c r="CEQ122" s="12"/>
      <c r="CER122" s="12"/>
      <c r="CES122" s="12"/>
      <c r="CET122" s="12"/>
      <c r="CEU122" s="12"/>
      <c r="CEV122" s="12"/>
      <c r="CEW122" s="12"/>
      <c r="CEX122" s="12"/>
      <c r="CEY122" s="12"/>
      <c r="CEZ122" s="12"/>
      <c r="CFA122" s="12"/>
      <c r="CFB122" s="12"/>
      <c r="CFC122" s="12"/>
      <c r="CFD122" s="12"/>
      <c r="CFE122" s="12"/>
      <c r="CFF122" s="12"/>
      <c r="CFG122" s="12"/>
      <c r="CFH122" s="12"/>
      <c r="CFI122" s="12"/>
      <c r="CFJ122" s="12"/>
      <c r="CFK122" s="12"/>
      <c r="CFL122" s="12"/>
      <c r="CFM122" s="12"/>
      <c r="CFN122" s="12"/>
      <c r="CFO122" s="12"/>
      <c r="CFP122" s="12"/>
      <c r="CFQ122" s="12"/>
      <c r="CFR122" s="12"/>
      <c r="CFS122" s="12"/>
      <c r="CFT122" s="12"/>
      <c r="CFU122" s="12"/>
      <c r="CFV122" s="12"/>
      <c r="CFW122" s="12"/>
      <c r="CFX122" s="12"/>
      <c r="CFY122" s="12"/>
      <c r="CFZ122" s="12"/>
      <c r="CGA122" s="12"/>
      <c r="CGB122" s="12"/>
      <c r="CGC122" s="12"/>
      <c r="CGD122" s="12"/>
      <c r="CGE122" s="12"/>
      <c r="CGF122" s="12"/>
      <c r="CGG122" s="12"/>
      <c r="CGH122" s="12"/>
      <c r="CGI122" s="12"/>
      <c r="CGJ122" s="12"/>
      <c r="CGK122" s="12"/>
      <c r="CGL122" s="12"/>
      <c r="CGM122" s="12"/>
      <c r="CGN122" s="12"/>
      <c r="CGO122" s="12"/>
      <c r="CGP122" s="12"/>
      <c r="CGQ122" s="12"/>
      <c r="CGR122" s="12"/>
      <c r="CGS122" s="12"/>
      <c r="CGT122" s="12"/>
      <c r="CGU122" s="12"/>
      <c r="CGV122" s="12"/>
      <c r="CGW122" s="12"/>
      <c r="CGX122" s="12"/>
      <c r="CGY122" s="12"/>
      <c r="CGZ122" s="12"/>
      <c r="CHA122" s="12"/>
      <c r="CHB122" s="12"/>
      <c r="CHC122" s="12"/>
      <c r="CHD122" s="12"/>
      <c r="CHE122" s="12"/>
      <c r="CHF122" s="12"/>
      <c r="CHG122" s="12"/>
      <c r="CHH122" s="12"/>
      <c r="CHI122" s="12"/>
      <c r="CHJ122" s="12"/>
      <c r="CHK122" s="12"/>
      <c r="CHL122" s="12"/>
      <c r="CHM122" s="12"/>
      <c r="CHN122" s="12"/>
      <c r="CHO122" s="12"/>
      <c r="CHP122" s="12"/>
      <c r="CHQ122" s="12"/>
      <c r="CHR122" s="12"/>
      <c r="CHS122" s="12"/>
      <c r="CHT122" s="12"/>
      <c r="CHU122" s="12"/>
      <c r="CHV122" s="12"/>
      <c r="CHW122" s="12"/>
      <c r="CHX122" s="12"/>
      <c r="CHY122" s="12"/>
      <c r="CHZ122" s="12"/>
      <c r="CIA122" s="12"/>
      <c r="CIB122" s="12"/>
      <c r="CIC122" s="12"/>
      <c r="CID122" s="12"/>
      <c r="CIE122" s="12"/>
      <c r="CIF122" s="12"/>
      <c r="CIG122" s="12"/>
      <c r="CIH122" s="12"/>
      <c r="CII122" s="12"/>
      <c r="CIJ122" s="12"/>
      <c r="CIK122" s="12"/>
      <c r="CIL122" s="12"/>
      <c r="CIM122" s="12"/>
      <c r="CIN122" s="12"/>
      <c r="CIO122" s="12"/>
      <c r="CIP122" s="12"/>
      <c r="CIQ122" s="12"/>
      <c r="CIR122" s="12"/>
      <c r="CIS122" s="12"/>
      <c r="CIT122" s="12"/>
      <c r="CIU122" s="12"/>
      <c r="CIV122" s="12"/>
      <c r="CIW122" s="12"/>
      <c r="CIX122" s="12"/>
      <c r="CIY122" s="12"/>
      <c r="CIZ122" s="12"/>
      <c r="CJA122" s="12"/>
      <c r="CJB122" s="12"/>
      <c r="CJC122" s="12"/>
      <c r="CJD122" s="12"/>
      <c r="CJE122" s="12"/>
      <c r="CJF122" s="12"/>
      <c r="CJG122" s="12"/>
      <c r="CJH122" s="12"/>
      <c r="CJI122" s="12"/>
      <c r="CJJ122" s="12"/>
      <c r="CJK122" s="12"/>
      <c r="CJL122" s="12"/>
      <c r="CJM122" s="12"/>
      <c r="CJN122" s="12"/>
      <c r="CJO122" s="12"/>
      <c r="CJP122" s="12"/>
      <c r="CJQ122" s="12"/>
      <c r="CJR122" s="12"/>
      <c r="CJS122" s="12"/>
      <c r="CJT122" s="12"/>
      <c r="CJU122" s="12"/>
      <c r="CJV122" s="12"/>
      <c r="CJW122" s="12"/>
      <c r="CJX122" s="12"/>
      <c r="CJY122" s="12"/>
      <c r="CJZ122" s="12"/>
      <c r="CKA122" s="12"/>
      <c r="CKB122" s="12"/>
      <c r="CKC122" s="12"/>
      <c r="CKD122" s="12"/>
      <c r="CKE122" s="12"/>
      <c r="CKF122" s="12"/>
      <c r="CKG122" s="12"/>
      <c r="CKH122" s="12"/>
      <c r="CKI122" s="12"/>
      <c r="CKJ122" s="12"/>
      <c r="CKK122" s="12"/>
      <c r="CKL122" s="12"/>
      <c r="CKM122" s="12"/>
      <c r="CKN122" s="12"/>
      <c r="CKO122" s="12"/>
      <c r="CKP122" s="12"/>
      <c r="CKQ122" s="12"/>
      <c r="CKR122" s="12"/>
      <c r="CKS122" s="12"/>
      <c r="CKT122" s="12"/>
      <c r="CKU122" s="12"/>
      <c r="CKV122" s="12"/>
      <c r="CKW122" s="12"/>
      <c r="CKX122" s="12"/>
      <c r="CKY122" s="12"/>
      <c r="CKZ122" s="12"/>
      <c r="CLA122" s="12"/>
      <c r="CLB122" s="12"/>
      <c r="CLC122" s="12"/>
      <c r="CLD122" s="12"/>
      <c r="CLE122" s="12"/>
      <c r="CLF122" s="12"/>
      <c r="CLG122" s="12"/>
      <c r="CLH122" s="12"/>
      <c r="CLI122" s="12"/>
      <c r="CLJ122" s="12"/>
      <c r="CLK122" s="12"/>
      <c r="CLL122" s="12"/>
      <c r="CLM122" s="12"/>
      <c r="CLN122" s="12"/>
      <c r="CLO122" s="12"/>
      <c r="CLP122" s="12"/>
      <c r="CLQ122" s="12"/>
      <c r="CLR122" s="12"/>
      <c r="CLS122" s="12"/>
      <c r="CLT122" s="12"/>
      <c r="CLU122" s="12"/>
      <c r="CLV122" s="12"/>
      <c r="CLW122" s="12"/>
      <c r="CLX122" s="12"/>
      <c r="CLY122" s="12"/>
      <c r="CLZ122" s="12"/>
      <c r="CMA122" s="12"/>
      <c r="CMB122" s="12"/>
      <c r="CMC122" s="12"/>
      <c r="CMD122" s="12"/>
      <c r="CME122" s="12"/>
      <c r="CMF122" s="12"/>
      <c r="CMG122" s="12"/>
      <c r="CMH122" s="12"/>
      <c r="CMI122" s="12"/>
      <c r="CMJ122" s="12"/>
      <c r="CMK122" s="12"/>
      <c r="CML122" s="12"/>
      <c r="CMM122" s="12"/>
      <c r="CMN122" s="12"/>
      <c r="CMO122" s="12"/>
      <c r="CMP122" s="12"/>
      <c r="CMQ122" s="12"/>
      <c r="CMR122" s="12"/>
      <c r="CMS122" s="12"/>
      <c r="CMT122" s="12"/>
      <c r="CMU122" s="12"/>
      <c r="CMV122" s="12"/>
      <c r="CMW122" s="12"/>
      <c r="CMX122" s="12"/>
      <c r="CMY122" s="12"/>
      <c r="CMZ122" s="12"/>
      <c r="CNA122" s="12"/>
      <c r="CNB122" s="12"/>
      <c r="CNC122" s="12"/>
      <c r="CND122" s="12"/>
      <c r="CNE122" s="12"/>
      <c r="CNF122" s="12"/>
      <c r="CNG122" s="12"/>
      <c r="CNH122" s="12"/>
      <c r="CNI122" s="12"/>
      <c r="CNJ122" s="12"/>
      <c r="CNK122" s="12"/>
      <c r="CNL122" s="12"/>
      <c r="CNM122" s="12"/>
      <c r="CNN122" s="12"/>
      <c r="CNO122" s="12"/>
      <c r="CNP122" s="12"/>
      <c r="CNQ122" s="12"/>
      <c r="CNR122" s="12"/>
      <c r="CNS122" s="12"/>
      <c r="CNT122" s="12"/>
      <c r="CNU122" s="12"/>
      <c r="CNV122" s="12"/>
      <c r="CNW122" s="12"/>
      <c r="CNX122" s="12"/>
      <c r="CNY122" s="12"/>
      <c r="CNZ122" s="12"/>
      <c r="COA122" s="12"/>
      <c r="COB122" s="12"/>
      <c r="COC122" s="12"/>
      <c r="COD122" s="12"/>
      <c r="COE122" s="12"/>
      <c r="COF122" s="12"/>
      <c r="COG122" s="12"/>
      <c r="COH122" s="12"/>
      <c r="COI122" s="12"/>
      <c r="COJ122" s="12"/>
      <c r="COK122" s="12"/>
      <c r="COL122" s="12"/>
      <c r="COM122" s="12"/>
      <c r="CON122" s="12"/>
      <c r="COO122" s="12"/>
      <c r="COP122" s="12"/>
      <c r="COQ122" s="12"/>
      <c r="COR122" s="12"/>
      <c r="COS122" s="12"/>
      <c r="COT122" s="12"/>
      <c r="COU122" s="12"/>
      <c r="COV122" s="12"/>
      <c r="COW122" s="12"/>
      <c r="COX122" s="12"/>
      <c r="COY122" s="12"/>
      <c r="COZ122" s="12"/>
      <c r="CPA122" s="12"/>
      <c r="CPB122" s="12"/>
      <c r="CPC122" s="12"/>
      <c r="CPD122" s="12"/>
      <c r="CPE122" s="12"/>
      <c r="CPF122" s="12"/>
      <c r="CPG122" s="12"/>
      <c r="CPH122" s="12"/>
      <c r="CPI122" s="12"/>
      <c r="CPJ122" s="12"/>
      <c r="CPK122" s="12"/>
      <c r="CPL122" s="12"/>
      <c r="CPM122" s="12"/>
      <c r="CPN122" s="12"/>
      <c r="CPO122" s="12"/>
      <c r="CPP122" s="12"/>
      <c r="CPQ122" s="12"/>
      <c r="CPR122" s="12"/>
      <c r="CPS122" s="12"/>
      <c r="CPT122" s="12"/>
      <c r="CPU122" s="12"/>
      <c r="CPV122" s="12"/>
      <c r="CPW122" s="12"/>
      <c r="CPX122" s="12"/>
      <c r="CPY122" s="12"/>
      <c r="CPZ122" s="12"/>
      <c r="CQA122" s="12"/>
      <c r="CQB122" s="12"/>
      <c r="CQC122" s="12"/>
      <c r="CQD122" s="12"/>
      <c r="CQE122" s="12"/>
      <c r="CQF122" s="12"/>
      <c r="CQG122" s="12"/>
      <c r="CQH122" s="12"/>
      <c r="CQI122" s="12"/>
      <c r="CQJ122" s="12"/>
      <c r="CQK122" s="12"/>
      <c r="CQL122" s="12"/>
      <c r="CQM122" s="12"/>
      <c r="CQN122" s="12"/>
      <c r="CQO122" s="12"/>
      <c r="CQP122" s="12"/>
      <c r="CQQ122" s="12"/>
      <c r="CQR122" s="12"/>
      <c r="CQS122" s="12"/>
      <c r="CQT122" s="12"/>
      <c r="CQU122" s="12"/>
      <c r="CQV122" s="12"/>
      <c r="CQW122" s="12"/>
      <c r="CQX122" s="12"/>
      <c r="CQY122" s="12"/>
      <c r="CQZ122" s="12"/>
      <c r="CRA122" s="12"/>
      <c r="CRB122" s="12"/>
      <c r="CRC122" s="12"/>
      <c r="CRD122" s="12"/>
      <c r="CRE122" s="12"/>
      <c r="CRF122" s="12"/>
      <c r="CRG122" s="12"/>
      <c r="CRH122" s="12"/>
      <c r="CRI122" s="12"/>
      <c r="CRJ122" s="12"/>
      <c r="CRK122" s="12"/>
      <c r="CRL122" s="12"/>
      <c r="CRM122" s="12"/>
      <c r="CRN122" s="12"/>
      <c r="CRO122" s="12"/>
      <c r="CRP122" s="12"/>
      <c r="CRQ122" s="12"/>
      <c r="CRR122" s="12"/>
      <c r="CRS122" s="12"/>
      <c r="CRT122" s="12"/>
      <c r="CRU122" s="12"/>
      <c r="CRV122" s="12"/>
      <c r="CRW122" s="12"/>
      <c r="CRX122" s="12"/>
      <c r="CRY122" s="12"/>
      <c r="CRZ122" s="12"/>
      <c r="CSA122" s="12"/>
      <c r="CSB122" s="12"/>
      <c r="CSC122" s="12"/>
      <c r="CSD122" s="12"/>
      <c r="CSE122" s="12"/>
      <c r="CSF122" s="12"/>
      <c r="CSG122" s="12"/>
      <c r="CSH122" s="12"/>
      <c r="CSI122" s="12"/>
      <c r="CSJ122" s="12"/>
      <c r="CSK122" s="12"/>
      <c r="CSL122" s="12"/>
      <c r="CSM122" s="12"/>
      <c r="CSN122" s="12"/>
      <c r="CSO122" s="12"/>
      <c r="CSP122" s="12"/>
      <c r="CSQ122" s="12"/>
      <c r="CSR122" s="12"/>
      <c r="CSS122" s="12"/>
      <c r="CST122" s="12"/>
      <c r="CSU122" s="12"/>
      <c r="CSV122" s="12"/>
      <c r="CSW122" s="12"/>
      <c r="CSX122" s="12"/>
      <c r="CSY122" s="12"/>
      <c r="CSZ122" s="12"/>
      <c r="CTA122" s="12"/>
      <c r="CTB122" s="12"/>
      <c r="CTC122" s="12"/>
      <c r="CTD122" s="12"/>
      <c r="CTE122" s="12"/>
      <c r="CTF122" s="12"/>
      <c r="CTG122" s="12"/>
      <c r="CTH122" s="12"/>
      <c r="CTI122" s="12"/>
      <c r="CTJ122" s="12"/>
      <c r="CTK122" s="12"/>
      <c r="CTL122" s="12"/>
      <c r="CTM122" s="12"/>
      <c r="CTN122" s="12"/>
      <c r="CTO122" s="12"/>
      <c r="CTP122" s="12"/>
      <c r="CTQ122" s="12"/>
      <c r="CTR122" s="12"/>
      <c r="CTS122" s="12"/>
      <c r="CTT122" s="12"/>
      <c r="CTU122" s="12"/>
      <c r="CTV122" s="12"/>
      <c r="CTW122" s="12"/>
      <c r="CTX122" s="12"/>
      <c r="CTY122" s="12"/>
      <c r="CTZ122" s="12"/>
      <c r="CUA122" s="12"/>
      <c r="CUB122" s="12"/>
      <c r="CUC122" s="12"/>
      <c r="CUD122" s="12"/>
      <c r="CUE122" s="12"/>
      <c r="CUF122" s="12"/>
      <c r="CUG122" s="12"/>
      <c r="CUH122" s="12"/>
      <c r="CUI122" s="12"/>
      <c r="CUJ122" s="12"/>
      <c r="CUK122" s="12"/>
      <c r="CUL122" s="12"/>
      <c r="CUM122" s="12"/>
      <c r="CUN122" s="12"/>
      <c r="CUO122" s="12"/>
      <c r="CUP122" s="12"/>
      <c r="CUQ122" s="12"/>
      <c r="CUR122" s="12"/>
      <c r="CUS122" s="12"/>
      <c r="CUT122" s="12"/>
      <c r="CUU122" s="12"/>
      <c r="CUV122" s="12"/>
      <c r="CUW122" s="12"/>
      <c r="CUX122" s="12"/>
      <c r="CUY122" s="12"/>
      <c r="CUZ122" s="12"/>
      <c r="CVA122" s="12"/>
      <c r="CVB122" s="12"/>
      <c r="CVC122" s="12"/>
      <c r="CVD122" s="12"/>
      <c r="CVE122" s="12"/>
      <c r="CVF122" s="12"/>
      <c r="CVG122" s="12"/>
      <c r="CVH122" s="12"/>
      <c r="CVI122" s="12"/>
      <c r="CVJ122" s="12"/>
      <c r="CVK122" s="12"/>
      <c r="CVL122" s="12"/>
      <c r="CVM122" s="12"/>
      <c r="CVN122" s="12"/>
      <c r="CVO122" s="12"/>
      <c r="CVP122" s="12"/>
      <c r="CVQ122" s="12"/>
      <c r="CVR122" s="12"/>
      <c r="CVS122" s="12"/>
      <c r="CVT122" s="12"/>
      <c r="CVU122" s="12"/>
      <c r="CVV122" s="12"/>
      <c r="CVW122" s="12"/>
      <c r="CVX122" s="12"/>
      <c r="CVY122" s="12"/>
      <c r="CVZ122" s="12"/>
      <c r="CWA122" s="12"/>
      <c r="CWB122" s="12"/>
      <c r="CWC122" s="12"/>
      <c r="CWD122" s="12"/>
      <c r="CWE122" s="12"/>
      <c r="CWF122" s="12"/>
      <c r="CWG122" s="12"/>
      <c r="CWH122" s="12"/>
      <c r="CWI122" s="12"/>
      <c r="CWJ122" s="12"/>
      <c r="CWK122" s="12"/>
      <c r="CWL122" s="12"/>
      <c r="CWM122" s="12"/>
      <c r="CWN122" s="12"/>
      <c r="CWO122" s="12"/>
      <c r="CWP122" s="12"/>
      <c r="CWQ122" s="12"/>
      <c r="CWR122" s="12"/>
      <c r="CWS122" s="12"/>
      <c r="CWT122" s="12"/>
      <c r="CWU122" s="12"/>
      <c r="CWV122" s="12"/>
      <c r="CWW122" s="12"/>
      <c r="CWX122" s="12"/>
      <c r="CWY122" s="12"/>
      <c r="CWZ122" s="12"/>
      <c r="CXA122" s="12"/>
      <c r="CXB122" s="12"/>
      <c r="CXC122" s="12"/>
      <c r="CXD122" s="12"/>
      <c r="CXE122" s="12"/>
      <c r="CXF122" s="12"/>
      <c r="CXG122" s="12"/>
      <c r="CXH122" s="12"/>
      <c r="CXI122" s="12"/>
      <c r="CXJ122" s="12"/>
      <c r="CXK122" s="12"/>
      <c r="CXL122" s="12"/>
      <c r="CXM122" s="12"/>
      <c r="CXN122" s="12"/>
      <c r="CXO122" s="12"/>
      <c r="CXP122" s="12"/>
      <c r="CXQ122" s="12"/>
      <c r="CXR122" s="12"/>
      <c r="CXS122" s="12"/>
      <c r="CXT122" s="12"/>
      <c r="CXU122" s="12"/>
      <c r="CXV122" s="12"/>
      <c r="CXW122" s="12"/>
      <c r="CXX122" s="12"/>
      <c r="CXY122" s="12"/>
      <c r="CXZ122" s="12"/>
      <c r="CYA122" s="12"/>
      <c r="CYB122" s="12"/>
      <c r="CYC122" s="12"/>
      <c r="CYD122" s="12"/>
      <c r="CYE122" s="12"/>
      <c r="CYF122" s="12"/>
      <c r="CYG122" s="12"/>
      <c r="CYH122" s="12"/>
      <c r="CYI122" s="12"/>
      <c r="CYJ122" s="12"/>
      <c r="CYK122" s="12"/>
      <c r="CYL122" s="12"/>
      <c r="CYM122" s="12"/>
      <c r="CYN122" s="12"/>
      <c r="CYO122" s="12"/>
      <c r="CYP122" s="12"/>
      <c r="CYQ122" s="12"/>
      <c r="CYR122" s="12"/>
      <c r="CYS122" s="12"/>
      <c r="CYT122" s="12"/>
      <c r="CYU122" s="12"/>
      <c r="CYV122" s="12"/>
      <c r="CYW122" s="12"/>
      <c r="CYX122" s="12"/>
      <c r="CYY122" s="12"/>
      <c r="CYZ122" s="12"/>
      <c r="CZA122" s="12"/>
      <c r="CZB122" s="12"/>
      <c r="CZC122" s="12"/>
      <c r="CZD122" s="12"/>
      <c r="CZE122" s="12"/>
      <c r="CZF122" s="12"/>
      <c r="CZG122" s="12"/>
      <c r="CZH122" s="12"/>
      <c r="CZI122" s="12"/>
      <c r="CZJ122" s="12"/>
      <c r="CZK122" s="12"/>
      <c r="CZL122" s="12"/>
      <c r="CZM122" s="12"/>
      <c r="CZN122" s="12"/>
      <c r="CZO122" s="12"/>
      <c r="CZP122" s="12"/>
      <c r="CZQ122" s="12"/>
      <c r="CZR122" s="12"/>
      <c r="CZS122" s="12"/>
      <c r="CZT122" s="12"/>
      <c r="CZU122" s="12"/>
      <c r="CZV122" s="12"/>
      <c r="CZW122" s="12"/>
      <c r="CZX122" s="12"/>
      <c r="CZY122" s="12"/>
      <c r="CZZ122" s="12"/>
      <c r="DAA122" s="12"/>
      <c r="DAB122" s="12"/>
      <c r="DAC122" s="12"/>
      <c r="DAD122" s="12"/>
      <c r="DAE122" s="12"/>
      <c r="DAF122" s="12"/>
      <c r="DAG122" s="12"/>
      <c r="DAH122" s="12"/>
      <c r="DAI122" s="12"/>
      <c r="DAJ122" s="12"/>
      <c r="DAK122" s="12"/>
      <c r="DAL122" s="12"/>
      <c r="DAM122" s="12"/>
      <c r="DAN122" s="12"/>
      <c r="DAO122" s="12"/>
      <c r="DAP122" s="12"/>
      <c r="DAQ122" s="12"/>
      <c r="DAR122" s="12"/>
      <c r="DAS122" s="12"/>
      <c r="DAT122" s="12"/>
      <c r="DAU122" s="12"/>
      <c r="DAV122" s="12"/>
      <c r="DAW122" s="12"/>
      <c r="DAX122" s="12"/>
      <c r="DAY122" s="12"/>
      <c r="DAZ122" s="12"/>
      <c r="DBA122" s="12"/>
      <c r="DBB122" s="12"/>
      <c r="DBC122" s="12"/>
      <c r="DBD122" s="12"/>
      <c r="DBE122" s="12"/>
      <c r="DBF122" s="12"/>
      <c r="DBG122" s="12"/>
      <c r="DBH122" s="12"/>
      <c r="DBI122" s="12"/>
      <c r="DBJ122" s="12"/>
      <c r="DBK122" s="12"/>
      <c r="DBL122" s="12"/>
      <c r="DBM122" s="12"/>
      <c r="DBN122" s="12"/>
      <c r="DBO122" s="12"/>
      <c r="DBP122" s="12"/>
      <c r="DBQ122" s="12"/>
      <c r="DBR122" s="12"/>
      <c r="DBS122" s="12"/>
      <c r="DBT122" s="12"/>
      <c r="DBU122" s="12"/>
      <c r="DBV122" s="12"/>
      <c r="DBW122" s="12"/>
      <c r="DBX122" s="12"/>
      <c r="DBY122" s="12"/>
      <c r="DBZ122" s="12"/>
      <c r="DCA122" s="12"/>
      <c r="DCB122" s="12"/>
      <c r="DCC122" s="12"/>
      <c r="DCD122" s="12"/>
      <c r="DCE122" s="12"/>
      <c r="DCF122" s="12"/>
      <c r="DCG122" s="12"/>
      <c r="DCH122" s="12"/>
      <c r="DCI122" s="12"/>
      <c r="DCJ122" s="12"/>
      <c r="DCK122" s="12"/>
      <c r="DCL122" s="12"/>
      <c r="DCM122" s="12"/>
      <c r="DCN122" s="12"/>
      <c r="DCO122" s="12"/>
      <c r="DCP122" s="12"/>
      <c r="DCQ122" s="12"/>
      <c r="DCR122" s="12"/>
      <c r="DCS122" s="12"/>
      <c r="DCT122" s="12"/>
      <c r="DCU122" s="12"/>
      <c r="DCV122" s="12"/>
      <c r="DCW122" s="12"/>
      <c r="DCX122" s="12"/>
      <c r="DCY122" s="12"/>
      <c r="DCZ122" s="12"/>
      <c r="DDA122" s="12"/>
      <c r="DDB122" s="12"/>
      <c r="DDC122" s="12"/>
      <c r="DDD122" s="12"/>
      <c r="DDE122" s="12"/>
      <c r="DDF122" s="12"/>
      <c r="DDG122" s="12"/>
      <c r="DDH122" s="12"/>
      <c r="DDI122" s="12"/>
      <c r="DDJ122" s="12"/>
      <c r="DDK122" s="12"/>
      <c r="DDL122" s="12"/>
      <c r="DDM122" s="12"/>
      <c r="DDN122" s="12"/>
      <c r="DDO122" s="12"/>
      <c r="DDP122" s="12"/>
      <c r="DDQ122" s="12"/>
      <c r="DDR122" s="12"/>
      <c r="DDS122" s="12"/>
      <c r="DDT122" s="12"/>
      <c r="DDU122" s="12"/>
      <c r="DDV122" s="12"/>
      <c r="DDW122" s="12"/>
      <c r="DDX122" s="12"/>
      <c r="DDY122" s="12"/>
      <c r="DDZ122" s="12"/>
      <c r="DEA122" s="12"/>
      <c r="DEB122" s="12"/>
      <c r="DEC122" s="12"/>
      <c r="DED122" s="12"/>
      <c r="DEE122" s="12"/>
      <c r="DEF122" s="12"/>
      <c r="DEG122" s="12"/>
      <c r="DEH122" s="12"/>
      <c r="DEI122" s="12"/>
      <c r="DEJ122" s="12"/>
      <c r="DEK122" s="12"/>
      <c r="DEL122" s="12"/>
      <c r="DEM122" s="12"/>
      <c r="DEN122" s="12"/>
      <c r="DEO122" s="12"/>
      <c r="DEP122" s="12"/>
      <c r="DEQ122" s="12"/>
      <c r="DER122" s="12"/>
      <c r="DES122" s="12"/>
      <c r="DET122" s="12"/>
      <c r="DEU122" s="12"/>
      <c r="DEV122" s="12"/>
      <c r="DEW122" s="12"/>
      <c r="DEX122" s="12"/>
      <c r="DEY122" s="12"/>
      <c r="DEZ122" s="12"/>
      <c r="DFA122" s="12"/>
      <c r="DFB122" s="12"/>
      <c r="DFC122" s="12"/>
      <c r="DFD122" s="12"/>
      <c r="DFE122" s="12"/>
      <c r="DFF122" s="12"/>
      <c r="DFG122" s="12"/>
      <c r="DFH122" s="12"/>
      <c r="DFI122" s="12"/>
      <c r="DFJ122" s="12"/>
      <c r="DFK122" s="12"/>
      <c r="DFL122" s="12"/>
      <c r="DFM122" s="12"/>
      <c r="DFN122" s="12"/>
      <c r="DFO122" s="12"/>
      <c r="DFP122" s="12"/>
      <c r="DFQ122" s="12"/>
      <c r="DFR122" s="12"/>
      <c r="DFS122" s="12"/>
      <c r="DFT122" s="12"/>
      <c r="DFU122" s="12"/>
      <c r="DFV122" s="12"/>
      <c r="DFW122" s="12"/>
      <c r="DFX122" s="12"/>
      <c r="DFY122" s="12"/>
      <c r="DFZ122" s="12"/>
      <c r="DGA122" s="12"/>
      <c r="DGB122" s="12"/>
      <c r="DGC122" s="12"/>
      <c r="DGD122" s="12"/>
      <c r="DGE122" s="12"/>
      <c r="DGF122" s="12"/>
      <c r="DGG122" s="12"/>
      <c r="DGH122" s="12"/>
      <c r="DGI122" s="12"/>
      <c r="DGJ122" s="12"/>
      <c r="DGK122" s="12"/>
      <c r="DGL122" s="12"/>
      <c r="DGM122" s="12"/>
      <c r="DGN122" s="12"/>
      <c r="DGO122" s="12"/>
      <c r="DGP122" s="12"/>
      <c r="DGQ122" s="12"/>
      <c r="DGR122" s="12"/>
      <c r="DGS122" s="12"/>
      <c r="DGT122" s="12"/>
      <c r="DGU122" s="12"/>
      <c r="DGV122" s="12"/>
      <c r="DGW122" s="12"/>
      <c r="DGX122" s="12"/>
      <c r="DGY122" s="12"/>
      <c r="DGZ122" s="12"/>
      <c r="DHA122" s="12"/>
      <c r="DHB122" s="12"/>
      <c r="DHC122" s="12"/>
      <c r="DHD122" s="12"/>
      <c r="DHE122" s="12"/>
      <c r="DHF122" s="12"/>
      <c r="DHG122" s="12"/>
      <c r="DHH122" s="12"/>
      <c r="DHI122" s="12"/>
      <c r="DHJ122" s="12"/>
      <c r="DHK122" s="12"/>
      <c r="DHL122" s="12"/>
      <c r="DHM122" s="12"/>
      <c r="DHN122" s="12"/>
      <c r="DHO122" s="12"/>
      <c r="DHP122" s="12"/>
      <c r="DHQ122" s="12"/>
      <c r="DHR122" s="12"/>
      <c r="DHS122" s="12"/>
      <c r="DHT122" s="12"/>
      <c r="DHU122" s="12"/>
      <c r="DHV122" s="12"/>
      <c r="DHW122" s="12"/>
      <c r="DHX122" s="12"/>
      <c r="DHY122" s="12"/>
      <c r="DHZ122" s="12"/>
      <c r="DIA122" s="12"/>
      <c r="DIB122" s="12"/>
      <c r="DIC122" s="12"/>
      <c r="DID122" s="12"/>
      <c r="DIE122" s="12"/>
      <c r="DIF122" s="12"/>
      <c r="DIG122" s="12"/>
      <c r="DIH122" s="12"/>
      <c r="DII122" s="12"/>
      <c r="DIJ122" s="12"/>
      <c r="DIK122" s="12"/>
      <c r="DIL122" s="12"/>
      <c r="DIM122" s="12"/>
      <c r="DIN122" s="12"/>
      <c r="DIO122" s="12"/>
      <c r="DIP122" s="12"/>
      <c r="DIQ122" s="12"/>
      <c r="DIR122" s="12"/>
      <c r="DIS122" s="12"/>
      <c r="DIT122" s="12"/>
      <c r="DIU122" s="12"/>
      <c r="DIV122" s="12"/>
      <c r="DIW122" s="12"/>
      <c r="DIX122" s="12"/>
      <c r="DIY122" s="12"/>
      <c r="DIZ122" s="12"/>
      <c r="DJA122" s="12"/>
      <c r="DJB122" s="12"/>
      <c r="DJC122" s="12"/>
      <c r="DJD122" s="12"/>
      <c r="DJE122" s="12"/>
      <c r="DJF122" s="12"/>
      <c r="DJG122" s="12"/>
      <c r="DJH122" s="12"/>
      <c r="DJI122" s="12"/>
      <c r="DJJ122" s="12"/>
      <c r="DJK122" s="12"/>
      <c r="DJL122" s="12"/>
      <c r="DJM122" s="12"/>
      <c r="DJN122" s="12"/>
      <c r="DJO122" s="12"/>
      <c r="DJP122" s="12"/>
      <c r="DJQ122" s="12"/>
      <c r="DJR122" s="12"/>
      <c r="DJS122" s="12"/>
      <c r="DJT122" s="12"/>
      <c r="DJU122" s="12"/>
      <c r="DJV122" s="12"/>
      <c r="DJW122" s="12"/>
      <c r="DJX122" s="12"/>
      <c r="DJY122" s="12"/>
      <c r="DJZ122" s="12"/>
      <c r="DKA122" s="12"/>
      <c r="DKB122" s="12"/>
      <c r="DKC122" s="12"/>
      <c r="DKD122" s="12"/>
      <c r="DKE122" s="12"/>
      <c r="DKF122" s="12"/>
      <c r="DKG122" s="12"/>
      <c r="DKH122" s="12"/>
      <c r="DKI122" s="12"/>
      <c r="DKJ122" s="12"/>
      <c r="DKK122" s="12"/>
      <c r="DKL122" s="12"/>
      <c r="DKM122" s="12"/>
      <c r="DKN122" s="12"/>
      <c r="DKO122" s="12"/>
      <c r="DKP122" s="12"/>
      <c r="DKQ122" s="12"/>
      <c r="DKR122" s="12"/>
      <c r="DKS122" s="12"/>
      <c r="DKT122" s="12"/>
      <c r="DKU122" s="12"/>
      <c r="DKV122" s="12"/>
      <c r="DKW122" s="12"/>
      <c r="DKX122" s="12"/>
      <c r="DKY122" s="12"/>
      <c r="DKZ122" s="12"/>
      <c r="DLA122" s="12"/>
      <c r="DLB122" s="12"/>
      <c r="DLC122" s="12"/>
      <c r="DLD122" s="12"/>
      <c r="DLE122" s="12"/>
      <c r="DLF122" s="12"/>
      <c r="DLG122" s="12"/>
      <c r="DLH122" s="12"/>
      <c r="DLI122" s="12"/>
      <c r="DLJ122" s="12"/>
      <c r="DLK122" s="12"/>
      <c r="DLL122" s="12"/>
      <c r="DLM122" s="12"/>
      <c r="DLN122" s="12"/>
      <c r="DLO122" s="12"/>
      <c r="DLP122" s="12"/>
      <c r="DLQ122" s="12"/>
      <c r="DLR122" s="12"/>
      <c r="DLS122" s="12"/>
      <c r="DLT122" s="12"/>
      <c r="DLU122" s="12"/>
      <c r="DLV122" s="12"/>
      <c r="DLW122" s="12"/>
      <c r="DLX122" s="12"/>
      <c r="DLY122" s="12"/>
      <c r="DLZ122" s="12"/>
      <c r="DMA122" s="12"/>
      <c r="DMB122" s="12"/>
      <c r="DMC122" s="12"/>
      <c r="DMD122" s="12"/>
      <c r="DME122" s="12"/>
      <c r="DMF122" s="12"/>
      <c r="DMG122" s="12"/>
      <c r="DMH122" s="12"/>
      <c r="DMI122" s="12"/>
      <c r="DMJ122" s="12"/>
      <c r="DMK122" s="12"/>
      <c r="DML122" s="12"/>
      <c r="DMM122" s="12"/>
      <c r="DMN122" s="12"/>
      <c r="DMO122" s="12"/>
      <c r="DMP122" s="12"/>
      <c r="DMQ122" s="12"/>
      <c r="DMR122" s="12"/>
      <c r="DMS122" s="12"/>
      <c r="DMT122" s="12"/>
      <c r="DMU122" s="12"/>
      <c r="DMV122" s="12"/>
      <c r="DMW122" s="12"/>
      <c r="DMX122" s="12"/>
      <c r="DMY122" s="12"/>
      <c r="DMZ122" s="12"/>
      <c r="DNA122" s="12"/>
      <c r="DNB122" s="12"/>
      <c r="DNC122" s="12"/>
      <c r="DND122" s="12"/>
      <c r="DNE122" s="12"/>
      <c r="DNF122" s="12"/>
      <c r="DNG122" s="12"/>
      <c r="DNH122" s="12"/>
      <c r="DNI122" s="12"/>
      <c r="DNJ122" s="12"/>
      <c r="DNK122" s="12"/>
      <c r="DNL122" s="12"/>
      <c r="DNM122" s="12"/>
      <c r="DNN122" s="12"/>
      <c r="DNO122" s="12"/>
      <c r="DNP122" s="12"/>
      <c r="DNQ122" s="12"/>
      <c r="DNR122" s="12"/>
      <c r="DNS122" s="12"/>
      <c r="DNT122" s="12"/>
      <c r="DNU122" s="12"/>
      <c r="DNV122" s="12"/>
      <c r="DNW122" s="12"/>
      <c r="DNX122" s="12"/>
      <c r="DNY122" s="12"/>
      <c r="DNZ122" s="12"/>
      <c r="DOA122" s="12"/>
      <c r="DOB122" s="12"/>
      <c r="DOC122" s="12"/>
      <c r="DOD122" s="12"/>
      <c r="DOE122" s="12"/>
      <c r="DOF122" s="12"/>
      <c r="DOG122" s="12"/>
      <c r="DOH122" s="12"/>
      <c r="DOI122" s="12"/>
      <c r="DOJ122" s="12"/>
      <c r="DOK122" s="12"/>
      <c r="DOL122" s="12"/>
      <c r="DOM122" s="12"/>
      <c r="DON122" s="12"/>
      <c r="DOO122" s="12"/>
      <c r="DOP122" s="12"/>
      <c r="DOQ122" s="12"/>
      <c r="DOR122" s="12"/>
      <c r="DOS122" s="12"/>
      <c r="DOT122" s="12"/>
      <c r="DOU122" s="12"/>
      <c r="DOV122" s="12"/>
      <c r="DOW122" s="12"/>
      <c r="DOX122" s="12"/>
      <c r="DOY122" s="12"/>
      <c r="DOZ122" s="12"/>
      <c r="DPA122" s="12"/>
      <c r="DPB122" s="12"/>
      <c r="DPC122" s="12"/>
      <c r="DPD122" s="12"/>
      <c r="DPE122" s="12"/>
      <c r="DPF122" s="12"/>
      <c r="DPG122" s="12"/>
      <c r="DPH122" s="12"/>
      <c r="DPI122" s="12"/>
      <c r="DPJ122" s="12"/>
      <c r="DPK122" s="12"/>
      <c r="DPL122" s="12"/>
      <c r="DPM122" s="12"/>
      <c r="DPN122" s="12"/>
      <c r="DPO122" s="12"/>
      <c r="DPP122" s="12"/>
      <c r="DPQ122" s="12"/>
      <c r="DPR122" s="12"/>
      <c r="DPS122" s="12"/>
      <c r="DPT122" s="12"/>
      <c r="DPU122" s="12"/>
      <c r="DPV122" s="12"/>
      <c r="DPW122" s="12"/>
      <c r="DPX122" s="12"/>
      <c r="DPY122" s="12"/>
      <c r="DPZ122" s="12"/>
      <c r="DQA122" s="12"/>
      <c r="DQB122" s="12"/>
      <c r="DQC122" s="12"/>
      <c r="DQD122" s="12"/>
      <c r="DQE122" s="12"/>
      <c r="DQF122" s="12"/>
      <c r="DQG122" s="12"/>
      <c r="DQH122" s="12"/>
      <c r="DQI122" s="12"/>
      <c r="DQJ122" s="12"/>
      <c r="DQK122" s="12"/>
      <c r="DQL122" s="12"/>
      <c r="DQM122" s="12"/>
      <c r="DQN122" s="12"/>
      <c r="DQO122" s="12"/>
      <c r="DQP122" s="12"/>
      <c r="DQQ122" s="12"/>
      <c r="DQR122" s="12"/>
      <c r="DQS122" s="12"/>
      <c r="DQT122" s="12"/>
      <c r="DQU122" s="12"/>
      <c r="DQV122" s="12"/>
      <c r="DQW122" s="12"/>
      <c r="DQX122" s="12"/>
      <c r="DQY122" s="12"/>
      <c r="DQZ122" s="12"/>
      <c r="DRA122" s="12"/>
      <c r="DRB122" s="12"/>
      <c r="DRC122" s="12"/>
      <c r="DRD122" s="12"/>
      <c r="DRE122" s="12"/>
      <c r="DRF122" s="12"/>
      <c r="DRG122" s="12"/>
      <c r="DRH122" s="12"/>
      <c r="DRI122" s="12"/>
      <c r="DRJ122" s="12"/>
      <c r="DRK122" s="12"/>
      <c r="DRL122" s="12"/>
      <c r="DRM122" s="12"/>
      <c r="DRN122" s="12"/>
      <c r="DRO122" s="12"/>
      <c r="DRP122" s="12"/>
      <c r="DRQ122" s="12"/>
      <c r="DRR122" s="12"/>
      <c r="DRS122" s="12"/>
      <c r="DRT122" s="12"/>
      <c r="DRU122" s="12"/>
      <c r="DRV122" s="12"/>
      <c r="DRW122" s="12"/>
      <c r="DRX122" s="12"/>
      <c r="DRY122" s="12"/>
      <c r="DRZ122" s="12"/>
      <c r="DSA122" s="12"/>
      <c r="DSB122" s="12"/>
      <c r="DSC122" s="12"/>
      <c r="DSD122" s="12"/>
      <c r="DSE122" s="12"/>
      <c r="DSF122" s="12"/>
      <c r="DSG122" s="12"/>
      <c r="DSH122" s="12"/>
      <c r="DSI122" s="12"/>
      <c r="DSJ122" s="12"/>
      <c r="DSK122" s="12"/>
      <c r="DSL122" s="12"/>
      <c r="DSM122" s="12"/>
      <c r="DSN122" s="12"/>
      <c r="DSO122" s="12"/>
      <c r="DSP122" s="12"/>
      <c r="DSQ122" s="12"/>
      <c r="DSR122" s="12"/>
      <c r="DSS122" s="12"/>
      <c r="DST122" s="12"/>
      <c r="DSU122" s="12"/>
      <c r="DSV122" s="12"/>
      <c r="DSW122" s="12"/>
      <c r="DSX122" s="12"/>
      <c r="DSY122" s="12"/>
      <c r="DSZ122" s="12"/>
      <c r="DTA122" s="12"/>
      <c r="DTB122" s="12"/>
      <c r="DTC122" s="12"/>
      <c r="DTD122" s="12"/>
      <c r="DTE122" s="12"/>
      <c r="DTF122" s="12"/>
      <c r="DTG122" s="12"/>
      <c r="DTH122" s="12"/>
      <c r="DTI122" s="12"/>
      <c r="DTJ122" s="12"/>
      <c r="DTK122" s="12"/>
      <c r="DTL122" s="12"/>
      <c r="DTM122" s="12"/>
      <c r="DTN122" s="12"/>
      <c r="DTO122" s="12"/>
      <c r="DTP122" s="12"/>
      <c r="DTQ122" s="12"/>
      <c r="DTR122" s="12"/>
      <c r="DTS122" s="12"/>
      <c r="DTT122" s="12"/>
      <c r="DTU122" s="12"/>
      <c r="DTV122" s="12"/>
      <c r="DTW122" s="12"/>
      <c r="DTX122" s="12"/>
      <c r="DTY122" s="12"/>
      <c r="DTZ122" s="12"/>
      <c r="DUA122" s="12"/>
      <c r="DUB122" s="12"/>
      <c r="DUC122" s="12"/>
      <c r="DUD122" s="12"/>
      <c r="DUE122" s="12"/>
      <c r="DUF122" s="12"/>
      <c r="DUG122" s="12"/>
      <c r="DUH122" s="12"/>
      <c r="DUI122" s="12"/>
      <c r="DUJ122" s="12"/>
      <c r="DUK122" s="12"/>
      <c r="DUL122" s="12"/>
      <c r="DUM122" s="12"/>
      <c r="DUN122" s="12"/>
      <c r="DUO122" s="12"/>
      <c r="DUP122" s="12"/>
      <c r="DUQ122" s="12"/>
      <c r="DUR122" s="12"/>
      <c r="DUS122" s="12"/>
      <c r="DUT122" s="12"/>
      <c r="DUU122" s="12"/>
      <c r="DUV122" s="12"/>
      <c r="DUW122" s="12"/>
      <c r="DUX122" s="12"/>
      <c r="DUY122" s="12"/>
      <c r="DUZ122" s="12"/>
      <c r="DVA122" s="12"/>
      <c r="DVB122" s="12"/>
      <c r="DVC122" s="12"/>
      <c r="DVD122" s="12"/>
      <c r="DVE122" s="12"/>
      <c r="DVF122" s="12"/>
      <c r="DVG122" s="12"/>
      <c r="DVH122" s="12"/>
      <c r="DVI122" s="12"/>
      <c r="DVJ122" s="12"/>
      <c r="DVK122" s="12"/>
      <c r="DVL122" s="12"/>
      <c r="DVM122" s="12"/>
      <c r="DVN122" s="12"/>
      <c r="DVO122" s="12"/>
      <c r="DVP122" s="12"/>
      <c r="DVQ122" s="12"/>
      <c r="DVR122" s="12"/>
      <c r="DVS122" s="12"/>
      <c r="DVT122" s="12"/>
      <c r="DVU122" s="12"/>
      <c r="DVV122" s="12"/>
      <c r="DVW122" s="12"/>
      <c r="DVX122" s="12"/>
      <c r="DVY122" s="12"/>
      <c r="DVZ122" s="12"/>
      <c r="DWA122" s="12"/>
      <c r="DWB122" s="12"/>
      <c r="DWC122" s="12"/>
      <c r="DWD122" s="12"/>
      <c r="DWE122" s="12"/>
      <c r="DWF122" s="12"/>
      <c r="DWG122" s="12"/>
      <c r="DWH122" s="12"/>
      <c r="DWI122" s="12"/>
      <c r="DWJ122" s="12"/>
      <c r="DWK122" s="12"/>
      <c r="DWL122" s="12"/>
      <c r="DWM122" s="12"/>
      <c r="DWN122" s="12"/>
      <c r="DWO122" s="12"/>
      <c r="DWP122" s="12"/>
      <c r="DWQ122" s="12"/>
      <c r="DWR122" s="12"/>
      <c r="DWS122" s="12"/>
      <c r="DWT122" s="12"/>
      <c r="DWU122" s="12"/>
      <c r="DWV122" s="12"/>
      <c r="DWW122" s="12"/>
      <c r="DWX122" s="12"/>
      <c r="DWY122" s="12"/>
      <c r="DWZ122" s="12"/>
      <c r="DXA122" s="12"/>
      <c r="DXB122" s="12"/>
      <c r="DXC122" s="12"/>
      <c r="DXD122" s="12"/>
      <c r="DXE122" s="12"/>
      <c r="DXF122" s="12"/>
      <c r="DXG122" s="12"/>
      <c r="DXH122" s="12"/>
      <c r="DXI122" s="12"/>
      <c r="DXJ122" s="12"/>
      <c r="DXK122" s="12"/>
      <c r="DXL122" s="12"/>
      <c r="DXM122" s="12"/>
      <c r="DXN122" s="12"/>
      <c r="DXO122" s="12"/>
      <c r="DXP122" s="12"/>
      <c r="DXQ122" s="12"/>
      <c r="DXR122" s="12"/>
      <c r="DXS122" s="12"/>
      <c r="DXT122" s="12"/>
      <c r="DXU122" s="12"/>
      <c r="DXV122" s="12"/>
      <c r="DXW122" s="12"/>
      <c r="DXX122" s="12"/>
      <c r="DXY122" s="12"/>
      <c r="DXZ122" s="12"/>
      <c r="DYA122" s="12"/>
      <c r="DYB122" s="12"/>
      <c r="DYC122" s="12"/>
      <c r="DYD122" s="12"/>
      <c r="DYE122" s="12"/>
      <c r="DYF122" s="12"/>
      <c r="DYG122" s="12"/>
      <c r="DYH122" s="12"/>
      <c r="DYI122" s="12"/>
      <c r="DYJ122" s="12"/>
      <c r="DYK122" s="12"/>
      <c r="DYL122" s="12"/>
      <c r="DYM122" s="12"/>
      <c r="DYN122" s="12"/>
      <c r="DYO122" s="12"/>
      <c r="DYP122" s="12"/>
      <c r="DYQ122" s="12"/>
      <c r="DYR122" s="12"/>
      <c r="DYS122" s="12"/>
      <c r="DYT122" s="12"/>
      <c r="DYU122" s="12"/>
      <c r="DYV122" s="12"/>
      <c r="DYW122" s="12"/>
      <c r="DYX122" s="12"/>
      <c r="DYY122" s="12"/>
      <c r="DYZ122" s="12"/>
      <c r="DZA122" s="12"/>
      <c r="DZB122" s="12"/>
      <c r="DZC122" s="12"/>
      <c r="DZD122" s="12"/>
      <c r="DZE122" s="12"/>
      <c r="DZF122" s="12"/>
      <c r="DZG122" s="12"/>
      <c r="DZH122" s="12"/>
      <c r="DZI122" s="12"/>
      <c r="DZJ122" s="12"/>
      <c r="DZK122" s="12"/>
      <c r="DZL122" s="12"/>
      <c r="DZM122" s="12"/>
      <c r="DZN122" s="12"/>
      <c r="DZO122" s="12"/>
      <c r="DZP122" s="12"/>
      <c r="DZQ122" s="12"/>
      <c r="DZR122" s="12"/>
      <c r="DZS122" s="12"/>
      <c r="DZT122" s="12"/>
      <c r="DZU122" s="12"/>
      <c r="DZV122" s="12"/>
      <c r="DZW122" s="12"/>
      <c r="DZX122" s="12"/>
      <c r="DZY122" s="12"/>
      <c r="DZZ122" s="12"/>
      <c r="EAA122" s="12"/>
      <c r="EAB122" s="12"/>
      <c r="EAC122" s="12"/>
      <c r="EAD122" s="12"/>
      <c r="EAE122" s="12"/>
      <c r="EAF122" s="12"/>
      <c r="EAG122" s="12"/>
      <c r="EAH122" s="12"/>
      <c r="EAI122" s="12"/>
      <c r="EAJ122" s="12"/>
      <c r="EAK122" s="12"/>
      <c r="EAL122" s="12"/>
      <c r="EAM122" s="12"/>
      <c r="EAN122" s="12"/>
      <c r="EAO122" s="12"/>
      <c r="EAP122" s="12"/>
      <c r="EAQ122" s="12"/>
      <c r="EAR122" s="12"/>
      <c r="EAS122" s="12"/>
      <c r="EAT122" s="12"/>
      <c r="EAU122" s="12"/>
      <c r="EAV122" s="12"/>
      <c r="EAW122" s="12"/>
      <c r="EAX122" s="12"/>
      <c r="EAY122" s="12"/>
      <c r="EAZ122" s="12"/>
      <c r="EBA122" s="12"/>
      <c r="EBB122" s="12"/>
      <c r="EBC122" s="12"/>
      <c r="EBD122" s="12"/>
      <c r="EBE122" s="12"/>
      <c r="EBF122" s="12"/>
      <c r="EBG122" s="12"/>
      <c r="EBH122" s="12"/>
      <c r="EBI122" s="12"/>
      <c r="EBJ122" s="12"/>
      <c r="EBK122" s="12"/>
      <c r="EBL122" s="12"/>
      <c r="EBM122" s="12"/>
      <c r="EBN122" s="12"/>
      <c r="EBO122" s="12"/>
      <c r="EBP122" s="12"/>
      <c r="EBQ122" s="12"/>
      <c r="EBR122" s="12"/>
      <c r="EBS122" s="12"/>
      <c r="EBT122" s="12"/>
      <c r="EBU122" s="12"/>
      <c r="EBV122" s="12"/>
      <c r="EBW122" s="12"/>
      <c r="EBX122" s="12"/>
      <c r="EBY122" s="12"/>
      <c r="EBZ122" s="12"/>
      <c r="ECA122" s="12"/>
      <c r="ECB122" s="12"/>
      <c r="ECC122" s="12"/>
      <c r="ECD122" s="12"/>
      <c r="ECE122" s="12"/>
      <c r="ECF122" s="12"/>
      <c r="ECG122" s="12"/>
      <c r="ECH122" s="12"/>
      <c r="ECI122" s="12"/>
      <c r="ECJ122" s="12"/>
      <c r="ECK122" s="12"/>
      <c r="ECL122" s="12"/>
      <c r="ECM122" s="12"/>
      <c r="ECN122" s="12"/>
      <c r="ECO122" s="12"/>
      <c r="ECP122" s="12"/>
      <c r="ECQ122" s="12"/>
      <c r="ECR122" s="12"/>
      <c r="ECS122" s="12"/>
      <c r="ECT122" s="12"/>
      <c r="ECU122" s="12"/>
      <c r="ECV122" s="12"/>
      <c r="ECW122" s="12"/>
      <c r="ECX122" s="12"/>
      <c r="ECY122" s="12"/>
      <c r="ECZ122" s="12"/>
      <c r="EDA122" s="12"/>
      <c r="EDB122" s="12"/>
      <c r="EDC122" s="12"/>
      <c r="EDD122" s="12"/>
      <c r="EDE122" s="12"/>
      <c r="EDF122" s="12"/>
      <c r="EDG122" s="12"/>
      <c r="EDH122" s="12"/>
      <c r="EDI122" s="12"/>
      <c r="EDJ122" s="12"/>
      <c r="EDK122" s="12"/>
      <c r="EDL122" s="12"/>
      <c r="EDM122" s="12"/>
      <c r="EDN122" s="12"/>
      <c r="EDO122" s="12"/>
      <c r="EDP122" s="12"/>
      <c r="EDQ122" s="12"/>
      <c r="EDR122" s="12"/>
      <c r="EDS122" s="12"/>
      <c r="EDT122" s="12"/>
      <c r="EDU122" s="12"/>
      <c r="EDV122" s="12"/>
      <c r="EDW122" s="12"/>
      <c r="EDX122" s="12"/>
      <c r="EDY122" s="12"/>
      <c r="EDZ122" s="12"/>
      <c r="EEA122" s="12"/>
      <c r="EEB122" s="12"/>
      <c r="EEC122" s="12"/>
      <c r="EED122" s="12"/>
      <c r="EEE122" s="12"/>
      <c r="EEF122" s="12"/>
      <c r="EEG122" s="12"/>
      <c r="EEH122" s="12"/>
      <c r="EEI122" s="12"/>
      <c r="EEJ122" s="12"/>
      <c r="EEK122" s="12"/>
      <c r="EEL122" s="12"/>
      <c r="EEM122" s="12"/>
      <c r="EEN122" s="12"/>
      <c r="EEO122" s="12"/>
      <c r="EEP122" s="12"/>
      <c r="EEQ122" s="12"/>
      <c r="EER122" s="12"/>
      <c r="EES122" s="12"/>
      <c r="EET122" s="12"/>
      <c r="EEU122" s="12"/>
      <c r="EEV122" s="12"/>
      <c r="EEW122" s="12"/>
      <c r="EEX122" s="12"/>
      <c r="EEY122" s="12"/>
      <c r="EEZ122" s="12"/>
      <c r="EFA122" s="12"/>
      <c r="EFB122" s="12"/>
      <c r="EFC122" s="12"/>
      <c r="EFD122" s="12"/>
      <c r="EFE122" s="12"/>
      <c r="EFF122" s="12"/>
      <c r="EFG122" s="12"/>
      <c r="EFH122" s="12"/>
      <c r="EFI122" s="12"/>
      <c r="EFJ122" s="12"/>
      <c r="EFK122" s="12"/>
      <c r="EFL122" s="12"/>
      <c r="EFM122" s="12"/>
      <c r="EFN122" s="12"/>
      <c r="EFO122" s="12"/>
      <c r="EFP122" s="12"/>
      <c r="EFQ122" s="12"/>
      <c r="EFR122" s="12"/>
      <c r="EFS122" s="12"/>
      <c r="EFT122" s="12"/>
      <c r="EFU122" s="12"/>
      <c r="EFV122" s="12"/>
      <c r="EFW122" s="12"/>
      <c r="EFX122" s="12"/>
      <c r="EFY122" s="12"/>
      <c r="EFZ122" s="12"/>
      <c r="EGA122" s="12"/>
      <c r="EGB122" s="12"/>
      <c r="EGC122" s="12"/>
      <c r="EGD122" s="12"/>
      <c r="EGE122" s="12"/>
      <c r="EGF122" s="12"/>
      <c r="EGG122" s="12"/>
      <c r="EGH122" s="12"/>
      <c r="EGI122" s="12"/>
      <c r="EGJ122" s="12"/>
      <c r="EGK122" s="12"/>
      <c r="EGL122" s="12"/>
      <c r="EGM122" s="12"/>
      <c r="EGN122" s="12"/>
      <c r="EGO122" s="12"/>
      <c r="EGP122" s="12"/>
      <c r="EGQ122" s="12"/>
      <c r="EGR122" s="12"/>
      <c r="EGS122" s="12"/>
      <c r="EGT122" s="12"/>
      <c r="EGU122" s="12"/>
      <c r="EGV122" s="12"/>
      <c r="EGW122" s="12"/>
      <c r="EGX122" s="12"/>
      <c r="EGY122" s="12"/>
      <c r="EGZ122" s="12"/>
      <c r="EHA122" s="12"/>
      <c r="EHB122" s="12"/>
      <c r="EHC122" s="12"/>
      <c r="EHD122" s="12"/>
      <c r="EHE122" s="12"/>
      <c r="EHF122" s="12"/>
      <c r="EHG122" s="12"/>
      <c r="EHH122" s="12"/>
      <c r="EHI122" s="12"/>
      <c r="EHJ122" s="12"/>
      <c r="EHK122" s="12"/>
      <c r="EHL122" s="12"/>
      <c r="EHM122" s="12"/>
      <c r="EHN122" s="12"/>
      <c r="EHO122" s="12"/>
      <c r="EHP122" s="12"/>
      <c r="EHQ122" s="12"/>
      <c r="EHR122" s="12"/>
      <c r="EHS122" s="12"/>
      <c r="EHT122" s="12"/>
      <c r="EHU122" s="12"/>
      <c r="EHV122" s="12"/>
      <c r="EHW122" s="12"/>
      <c r="EHX122" s="12"/>
      <c r="EHY122" s="12"/>
      <c r="EHZ122" s="12"/>
      <c r="EIA122" s="12"/>
      <c r="EIB122" s="12"/>
      <c r="EIC122" s="12"/>
      <c r="EID122" s="12"/>
      <c r="EIE122" s="12"/>
      <c r="EIF122" s="12"/>
      <c r="EIG122" s="12"/>
      <c r="EIH122" s="12"/>
      <c r="EII122" s="12"/>
      <c r="EIJ122" s="12"/>
      <c r="EIK122" s="12"/>
      <c r="EIL122" s="12"/>
      <c r="EIM122" s="12"/>
      <c r="EIN122" s="12"/>
      <c r="EIO122" s="12"/>
      <c r="EIP122" s="12"/>
      <c r="EIQ122" s="12"/>
      <c r="EIR122" s="12"/>
      <c r="EIS122" s="12"/>
      <c r="EIT122" s="12"/>
      <c r="EIU122" s="12"/>
      <c r="EIV122" s="12"/>
      <c r="EIW122" s="12"/>
      <c r="EIX122" s="12"/>
      <c r="EIY122" s="12"/>
      <c r="EIZ122" s="12"/>
      <c r="EJA122" s="12"/>
      <c r="EJB122" s="12"/>
      <c r="EJC122" s="12"/>
      <c r="EJD122" s="12"/>
      <c r="EJE122" s="12"/>
      <c r="EJF122" s="12"/>
      <c r="EJG122" s="12"/>
      <c r="EJH122" s="12"/>
      <c r="EJI122" s="12"/>
      <c r="EJJ122" s="12"/>
      <c r="EJK122" s="12"/>
      <c r="EJL122" s="12"/>
      <c r="EJM122" s="12"/>
      <c r="EJN122" s="12"/>
      <c r="EJO122" s="12"/>
      <c r="EJP122" s="12"/>
      <c r="EJQ122" s="12"/>
      <c r="EJR122" s="12"/>
      <c r="EJS122" s="12"/>
      <c r="EJT122" s="12"/>
      <c r="EJU122" s="12"/>
      <c r="EJV122" s="12"/>
      <c r="EJW122" s="12"/>
      <c r="EJX122" s="12"/>
      <c r="EJY122" s="12"/>
      <c r="EJZ122" s="12"/>
      <c r="EKA122" s="12"/>
      <c r="EKB122" s="12"/>
      <c r="EKC122" s="12"/>
      <c r="EKD122" s="12"/>
      <c r="EKE122" s="12"/>
      <c r="EKF122" s="12"/>
      <c r="EKG122" s="12"/>
      <c r="EKH122" s="12"/>
      <c r="EKI122" s="12"/>
      <c r="EKJ122" s="12"/>
      <c r="EKK122" s="12"/>
      <c r="EKL122" s="12"/>
      <c r="EKM122" s="12"/>
      <c r="EKN122" s="12"/>
      <c r="EKO122" s="12"/>
      <c r="EKP122" s="12"/>
      <c r="EKQ122" s="12"/>
      <c r="EKR122" s="12"/>
      <c r="EKS122" s="12"/>
      <c r="EKT122" s="12"/>
      <c r="EKU122" s="12"/>
      <c r="EKV122" s="12"/>
      <c r="EKW122" s="12"/>
      <c r="EKX122" s="12"/>
      <c r="EKY122" s="12"/>
      <c r="EKZ122" s="12"/>
      <c r="ELA122" s="12"/>
      <c r="ELB122" s="12"/>
      <c r="ELC122" s="12"/>
      <c r="ELD122" s="12"/>
      <c r="ELE122" s="12"/>
      <c r="ELF122" s="12"/>
      <c r="ELG122" s="12"/>
      <c r="ELH122" s="12"/>
      <c r="ELI122" s="12"/>
      <c r="ELJ122" s="12"/>
      <c r="ELK122" s="12"/>
      <c r="ELL122" s="12"/>
      <c r="ELM122" s="12"/>
      <c r="ELN122" s="12"/>
      <c r="ELO122" s="12"/>
      <c r="ELP122" s="12"/>
      <c r="ELQ122" s="12"/>
      <c r="ELR122" s="12"/>
      <c r="ELS122" s="12"/>
      <c r="ELT122" s="12"/>
      <c r="ELU122" s="12"/>
      <c r="ELV122" s="12"/>
      <c r="ELW122" s="12"/>
      <c r="ELX122" s="12"/>
      <c r="ELY122" s="12"/>
      <c r="ELZ122" s="12"/>
      <c r="EMA122" s="12"/>
      <c r="EMB122" s="12"/>
      <c r="EMC122" s="12"/>
      <c r="EMD122" s="12"/>
      <c r="EME122" s="12"/>
      <c r="EMF122" s="12"/>
      <c r="EMG122" s="12"/>
      <c r="EMH122" s="12"/>
      <c r="EMI122" s="12"/>
      <c r="EMJ122" s="12"/>
      <c r="EMK122" s="12"/>
      <c r="EML122" s="12"/>
      <c r="EMM122" s="12"/>
      <c r="EMN122" s="12"/>
      <c r="EMO122" s="12"/>
      <c r="EMP122" s="12"/>
      <c r="EMQ122" s="12"/>
      <c r="EMR122" s="12"/>
      <c r="EMS122" s="12"/>
      <c r="EMT122" s="12"/>
      <c r="EMU122" s="12"/>
      <c r="EMV122" s="12"/>
      <c r="EMW122" s="12"/>
      <c r="EMX122" s="12"/>
      <c r="EMY122" s="12"/>
      <c r="EMZ122" s="12"/>
      <c r="ENA122" s="12"/>
      <c r="ENB122" s="12"/>
      <c r="ENC122" s="12"/>
      <c r="END122" s="12"/>
      <c r="ENE122" s="12"/>
      <c r="ENF122" s="12"/>
      <c r="ENG122" s="12"/>
      <c r="ENH122" s="12"/>
      <c r="ENI122" s="12"/>
      <c r="ENJ122" s="12"/>
      <c r="ENK122" s="12"/>
      <c r="ENL122" s="12"/>
      <c r="ENM122" s="12"/>
      <c r="ENN122" s="12"/>
      <c r="ENO122" s="12"/>
      <c r="ENP122" s="12"/>
      <c r="ENQ122" s="12"/>
      <c r="ENR122" s="12"/>
      <c r="ENS122" s="12"/>
      <c r="ENT122" s="12"/>
      <c r="ENU122" s="12"/>
      <c r="ENV122" s="12"/>
      <c r="ENW122" s="12"/>
      <c r="ENX122" s="12"/>
      <c r="ENY122" s="12"/>
      <c r="ENZ122" s="12"/>
      <c r="EOA122" s="12"/>
      <c r="EOB122" s="12"/>
      <c r="EOC122" s="12"/>
      <c r="EOD122" s="12"/>
      <c r="EOE122" s="12"/>
      <c r="EOF122" s="12"/>
      <c r="EOG122" s="12"/>
      <c r="EOH122" s="12"/>
      <c r="EOI122" s="12"/>
      <c r="EOJ122" s="12"/>
      <c r="EOK122" s="12"/>
      <c r="EOL122" s="12"/>
      <c r="EOM122" s="12"/>
      <c r="EON122" s="12"/>
      <c r="EOO122" s="12"/>
      <c r="EOP122" s="12"/>
      <c r="EOQ122" s="12"/>
      <c r="EOR122" s="12"/>
      <c r="EOS122" s="12"/>
      <c r="EOT122" s="12"/>
      <c r="EOU122" s="12"/>
      <c r="EOV122" s="12"/>
      <c r="EOW122" s="12"/>
      <c r="EOX122" s="12"/>
      <c r="EOY122" s="12"/>
      <c r="EOZ122" s="12"/>
      <c r="EPA122" s="12"/>
      <c r="EPB122" s="12"/>
      <c r="EPC122" s="12"/>
      <c r="EPD122" s="12"/>
      <c r="EPE122" s="12"/>
      <c r="EPF122" s="12"/>
      <c r="EPG122" s="12"/>
      <c r="EPH122" s="12"/>
      <c r="EPI122" s="12"/>
      <c r="EPJ122" s="12"/>
      <c r="EPK122" s="12"/>
      <c r="EPL122" s="12"/>
      <c r="EPM122" s="12"/>
      <c r="EPN122" s="12"/>
      <c r="EPO122" s="12"/>
      <c r="EPP122" s="12"/>
      <c r="EPQ122" s="12"/>
      <c r="EPR122" s="12"/>
      <c r="EPS122" s="12"/>
      <c r="EPT122" s="12"/>
      <c r="EPU122" s="12"/>
      <c r="EPV122" s="12"/>
      <c r="EPW122" s="12"/>
      <c r="EPX122" s="12"/>
      <c r="EPY122" s="12"/>
      <c r="EPZ122" s="12"/>
      <c r="EQA122" s="12"/>
      <c r="EQB122" s="12"/>
      <c r="EQC122" s="12"/>
      <c r="EQD122" s="12"/>
      <c r="EQE122" s="12"/>
      <c r="EQF122" s="12"/>
      <c r="EQG122" s="12"/>
      <c r="EQH122" s="12"/>
      <c r="EQI122" s="12"/>
      <c r="EQJ122" s="12"/>
      <c r="EQK122" s="12"/>
      <c r="EQL122" s="12"/>
      <c r="EQM122" s="12"/>
      <c r="EQN122" s="12"/>
      <c r="EQO122" s="12"/>
      <c r="EQP122" s="12"/>
      <c r="EQQ122" s="12"/>
      <c r="EQR122" s="12"/>
      <c r="EQS122" s="12"/>
      <c r="EQT122" s="12"/>
      <c r="EQU122" s="12"/>
      <c r="EQV122" s="12"/>
      <c r="EQW122" s="12"/>
      <c r="EQX122" s="12"/>
      <c r="EQY122" s="12"/>
      <c r="EQZ122" s="12"/>
      <c r="ERA122" s="12"/>
      <c r="ERB122" s="12"/>
      <c r="ERC122" s="12"/>
      <c r="ERD122" s="12"/>
      <c r="ERE122" s="12"/>
      <c r="ERF122" s="12"/>
      <c r="ERG122" s="12"/>
      <c r="ERH122" s="12"/>
      <c r="ERI122" s="12"/>
      <c r="ERJ122" s="12"/>
      <c r="ERK122" s="12"/>
      <c r="ERL122" s="12"/>
      <c r="ERM122" s="12"/>
      <c r="ERN122" s="12"/>
      <c r="ERO122" s="12"/>
      <c r="ERP122" s="12"/>
      <c r="ERQ122" s="12"/>
      <c r="ERR122" s="12"/>
      <c r="ERS122" s="12"/>
      <c r="ERT122" s="12"/>
      <c r="ERU122" s="12"/>
      <c r="ERV122" s="12"/>
      <c r="ERW122" s="12"/>
      <c r="ERX122" s="12"/>
      <c r="ERY122" s="12"/>
      <c r="ERZ122" s="12"/>
      <c r="ESA122" s="12"/>
      <c r="ESB122" s="12"/>
      <c r="ESC122" s="12"/>
      <c r="ESD122" s="12"/>
      <c r="ESE122" s="12"/>
      <c r="ESF122" s="12"/>
      <c r="ESG122" s="12"/>
      <c r="ESH122" s="12"/>
      <c r="ESI122" s="12"/>
      <c r="ESJ122" s="12"/>
      <c r="ESK122" s="12"/>
      <c r="ESL122" s="12"/>
      <c r="ESM122" s="12"/>
      <c r="ESN122" s="12"/>
      <c r="ESO122" s="12"/>
      <c r="ESP122" s="12"/>
      <c r="ESQ122" s="12"/>
      <c r="ESR122" s="12"/>
      <c r="ESS122" s="12"/>
      <c r="EST122" s="12"/>
      <c r="ESU122" s="12"/>
      <c r="ESV122" s="12"/>
      <c r="ESW122" s="12"/>
      <c r="ESX122" s="12"/>
      <c r="ESY122" s="12"/>
      <c r="ESZ122" s="12"/>
      <c r="ETA122" s="12"/>
      <c r="ETB122" s="12"/>
      <c r="ETC122" s="12"/>
      <c r="ETD122" s="12"/>
      <c r="ETE122" s="12"/>
      <c r="ETF122" s="12"/>
      <c r="ETG122" s="12"/>
      <c r="ETH122" s="12"/>
      <c r="ETI122" s="12"/>
      <c r="ETJ122" s="12"/>
      <c r="ETK122" s="12"/>
      <c r="ETL122" s="12"/>
      <c r="ETM122" s="12"/>
      <c r="ETN122" s="12"/>
      <c r="ETO122" s="12"/>
      <c r="ETP122" s="12"/>
      <c r="ETQ122" s="12"/>
      <c r="ETR122" s="12"/>
      <c r="ETS122" s="12"/>
      <c r="ETT122" s="12"/>
      <c r="ETU122" s="12"/>
      <c r="ETV122" s="12"/>
      <c r="ETW122" s="12"/>
      <c r="ETX122" s="12"/>
      <c r="ETY122" s="12"/>
      <c r="ETZ122" s="12"/>
      <c r="EUA122" s="12"/>
      <c r="EUB122" s="12"/>
      <c r="EUC122" s="12"/>
      <c r="EUD122" s="12"/>
      <c r="EUE122" s="12"/>
      <c r="EUF122" s="12"/>
      <c r="EUG122" s="12"/>
      <c r="EUH122" s="12"/>
      <c r="EUI122" s="12"/>
      <c r="EUJ122" s="12"/>
      <c r="EUK122" s="12"/>
      <c r="EUL122" s="12"/>
      <c r="EUM122" s="12"/>
      <c r="EUN122" s="12"/>
      <c r="EUO122" s="12"/>
      <c r="EUP122" s="12"/>
      <c r="EUQ122" s="12"/>
      <c r="EUR122" s="12"/>
      <c r="EUS122" s="12"/>
      <c r="EUT122" s="12"/>
      <c r="EUU122" s="12"/>
      <c r="EUV122" s="12"/>
      <c r="EUW122" s="12"/>
      <c r="EUX122" s="12"/>
      <c r="EUY122" s="12"/>
      <c r="EUZ122" s="12"/>
      <c r="EVA122" s="12"/>
      <c r="EVB122" s="12"/>
      <c r="EVC122" s="12"/>
      <c r="EVD122" s="12"/>
      <c r="EVE122" s="12"/>
      <c r="EVF122" s="12"/>
      <c r="EVG122" s="12"/>
      <c r="EVH122" s="12"/>
      <c r="EVI122" s="12"/>
      <c r="EVJ122" s="12"/>
      <c r="EVK122" s="12"/>
      <c r="EVL122" s="12"/>
      <c r="EVM122" s="12"/>
      <c r="EVN122" s="12"/>
      <c r="EVO122" s="12"/>
      <c r="EVP122" s="12"/>
      <c r="EVQ122" s="12"/>
      <c r="EVR122" s="12"/>
      <c r="EVS122" s="12"/>
      <c r="EVT122" s="12"/>
      <c r="EVU122" s="12"/>
      <c r="EVV122" s="12"/>
      <c r="EVW122" s="12"/>
      <c r="EVX122" s="12"/>
      <c r="EVY122" s="12"/>
      <c r="EVZ122" s="12"/>
      <c r="EWA122" s="12"/>
      <c r="EWB122" s="12"/>
      <c r="EWC122" s="12"/>
      <c r="EWD122" s="12"/>
      <c r="EWE122" s="12"/>
      <c r="EWF122" s="12"/>
      <c r="EWG122" s="12"/>
      <c r="EWH122" s="12"/>
      <c r="EWI122" s="12"/>
      <c r="EWJ122" s="12"/>
      <c r="EWK122" s="12"/>
      <c r="EWL122" s="12"/>
      <c r="EWM122" s="12"/>
      <c r="EWN122" s="12"/>
      <c r="EWO122" s="12"/>
      <c r="EWP122" s="12"/>
      <c r="EWQ122" s="12"/>
      <c r="EWR122" s="12"/>
      <c r="EWS122" s="12"/>
      <c r="EWT122" s="12"/>
      <c r="EWU122" s="12"/>
      <c r="EWV122" s="12"/>
      <c r="EWW122" s="12"/>
      <c r="EWX122" s="12"/>
      <c r="EWY122" s="12"/>
      <c r="EWZ122" s="12"/>
      <c r="EXA122" s="12"/>
      <c r="EXB122" s="12"/>
      <c r="EXC122" s="12"/>
      <c r="EXD122" s="12"/>
      <c r="EXE122" s="12"/>
      <c r="EXF122" s="12"/>
      <c r="EXG122" s="12"/>
      <c r="EXH122" s="12"/>
      <c r="EXI122" s="12"/>
      <c r="EXJ122" s="12"/>
      <c r="EXK122" s="12"/>
      <c r="EXL122" s="12"/>
      <c r="EXM122" s="12"/>
      <c r="EXN122" s="12"/>
      <c r="EXO122" s="12"/>
      <c r="EXP122" s="12"/>
      <c r="EXQ122" s="12"/>
      <c r="EXR122" s="12"/>
      <c r="EXS122" s="12"/>
      <c r="EXT122" s="12"/>
      <c r="EXU122" s="12"/>
      <c r="EXV122" s="12"/>
      <c r="EXW122" s="12"/>
      <c r="EXX122" s="12"/>
      <c r="EXY122" s="12"/>
      <c r="EXZ122" s="12"/>
      <c r="EYA122" s="12"/>
      <c r="EYB122" s="12"/>
      <c r="EYC122" s="12"/>
      <c r="EYD122" s="12"/>
      <c r="EYE122" s="12"/>
      <c r="EYF122" s="12"/>
      <c r="EYG122" s="12"/>
      <c r="EYH122" s="12"/>
      <c r="EYI122" s="12"/>
      <c r="EYJ122" s="12"/>
      <c r="EYK122" s="12"/>
      <c r="EYL122" s="12"/>
      <c r="EYM122" s="12"/>
      <c r="EYN122" s="12"/>
      <c r="EYO122" s="12"/>
      <c r="EYP122" s="12"/>
      <c r="EYQ122" s="12"/>
      <c r="EYR122" s="12"/>
      <c r="EYS122" s="12"/>
      <c r="EYT122" s="12"/>
      <c r="EYU122" s="12"/>
      <c r="EYV122" s="12"/>
      <c r="EYW122" s="12"/>
      <c r="EYX122" s="12"/>
      <c r="EYY122" s="12"/>
      <c r="EYZ122" s="12"/>
      <c r="EZA122" s="12"/>
      <c r="EZB122" s="12"/>
      <c r="EZC122" s="12"/>
      <c r="EZD122" s="12"/>
      <c r="EZE122" s="12"/>
      <c r="EZF122" s="12"/>
      <c r="EZG122" s="12"/>
      <c r="EZH122" s="12"/>
      <c r="EZI122" s="12"/>
      <c r="EZJ122" s="12"/>
      <c r="EZK122" s="12"/>
      <c r="EZL122" s="12"/>
      <c r="EZM122" s="12"/>
      <c r="EZN122" s="12"/>
      <c r="EZO122" s="12"/>
      <c r="EZP122" s="12"/>
      <c r="EZQ122" s="12"/>
      <c r="EZR122" s="12"/>
      <c r="EZS122" s="12"/>
      <c r="EZT122" s="12"/>
      <c r="EZU122" s="12"/>
      <c r="EZV122" s="12"/>
      <c r="EZW122" s="12"/>
      <c r="EZX122" s="12"/>
      <c r="EZY122" s="12"/>
      <c r="EZZ122" s="12"/>
      <c r="FAA122" s="12"/>
      <c r="FAB122" s="12"/>
      <c r="FAC122" s="12"/>
      <c r="FAD122" s="12"/>
      <c r="FAE122" s="12"/>
      <c r="FAF122" s="12"/>
      <c r="FAG122" s="12"/>
      <c r="FAH122" s="12"/>
      <c r="FAI122" s="12"/>
      <c r="FAJ122" s="12"/>
      <c r="FAK122" s="12"/>
      <c r="FAL122" s="12"/>
      <c r="FAM122" s="12"/>
      <c r="FAN122" s="12"/>
      <c r="FAO122" s="12"/>
      <c r="FAP122" s="12"/>
      <c r="FAQ122" s="12"/>
      <c r="FAR122" s="12"/>
      <c r="FAS122" s="12"/>
      <c r="FAT122" s="12"/>
      <c r="FAU122" s="12"/>
      <c r="FAV122" s="12"/>
      <c r="FAW122" s="12"/>
      <c r="FAX122" s="12"/>
      <c r="FAY122" s="12"/>
      <c r="FAZ122" s="12"/>
      <c r="FBA122" s="12"/>
      <c r="FBB122" s="12"/>
      <c r="FBC122" s="12"/>
      <c r="FBD122" s="12"/>
      <c r="FBE122" s="12"/>
      <c r="FBF122" s="12"/>
      <c r="FBG122" s="12"/>
      <c r="FBH122" s="12"/>
      <c r="FBI122" s="12"/>
      <c r="FBJ122" s="12"/>
      <c r="FBK122" s="12"/>
      <c r="FBL122" s="12"/>
      <c r="FBM122" s="12"/>
      <c r="FBN122" s="12"/>
      <c r="FBO122" s="12"/>
      <c r="FBP122" s="12"/>
      <c r="FBQ122" s="12"/>
      <c r="FBR122" s="12"/>
      <c r="FBS122" s="12"/>
      <c r="FBT122" s="12"/>
      <c r="FBU122" s="12"/>
      <c r="FBV122" s="12"/>
      <c r="FBW122" s="12"/>
      <c r="FBX122" s="12"/>
      <c r="FBY122" s="12"/>
      <c r="FBZ122" s="12"/>
      <c r="FCA122" s="12"/>
      <c r="FCB122" s="12"/>
      <c r="FCC122" s="12"/>
      <c r="FCD122" s="12"/>
      <c r="FCE122" s="12"/>
      <c r="FCF122" s="12"/>
      <c r="FCG122" s="12"/>
      <c r="FCH122" s="12"/>
      <c r="FCI122" s="12"/>
      <c r="FCJ122" s="12"/>
      <c r="FCK122" s="12"/>
      <c r="FCL122" s="12"/>
      <c r="FCM122" s="12"/>
      <c r="FCN122" s="12"/>
      <c r="FCO122" s="12"/>
      <c r="FCP122" s="12"/>
      <c r="FCQ122" s="12"/>
      <c r="FCR122" s="12"/>
      <c r="FCS122" s="12"/>
      <c r="FCT122" s="12"/>
      <c r="FCU122" s="12"/>
      <c r="FCV122" s="12"/>
      <c r="FCW122" s="12"/>
      <c r="FCX122" s="12"/>
      <c r="FCY122" s="12"/>
      <c r="FCZ122" s="12"/>
      <c r="FDA122" s="12"/>
      <c r="FDB122" s="12"/>
      <c r="FDC122" s="12"/>
      <c r="FDD122" s="12"/>
      <c r="FDE122" s="12"/>
      <c r="FDF122" s="12"/>
      <c r="FDG122" s="12"/>
      <c r="FDH122" s="12"/>
      <c r="FDI122" s="12"/>
      <c r="FDJ122" s="12"/>
      <c r="FDK122" s="12"/>
      <c r="FDL122" s="12"/>
      <c r="FDM122" s="12"/>
      <c r="FDN122" s="12"/>
      <c r="FDO122" s="12"/>
      <c r="FDP122" s="12"/>
      <c r="FDQ122" s="12"/>
      <c r="FDR122" s="12"/>
      <c r="FDS122" s="12"/>
      <c r="FDT122" s="12"/>
      <c r="FDU122" s="12"/>
      <c r="FDV122" s="12"/>
      <c r="FDW122" s="12"/>
      <c r="FDX122" s="12"/>
      <c r="FDY122" s="12"/>
      <c r="FDZ122" s="12"/>
      <c r="FEA122" s="12"/>
      <c r="FEB122" s="12"/>
      <c r="FEC122" s="12"/>
      <c r="FED122" s="12"/>
      <c r="FEE122" s="12"/>
      <c r="FEF122" s="12"/>
      <c r="FEG122" s="12"/>
      <c r="FEH122" s="12"/>
      <c r="FEI122" s="12"/>
      <c r="FEJ122" s="12"/>
      <c r="FEK122" s="12"/>
      <c r="FEL122" s="12"/>
      <c r="FEM122" s="12"/>
      <c r="FEN122" s="12"/>
      <c r="FEO122" s="12"/>
      <c r="FEP122" s="12"/>
      <c r="FEQ122" s="12"/>
      <c r="FER122" s="12"/>
      <c r="FES122" s="12"/>
      <c r="FET122" s="12"/>
      <c r="FEU122" s="12"/>
      <c r="FEV122" s="12"/>
      <c r="FEW122" s="12"/>
      <c r="FEX122" s="12"/>
      <c r="FEY122" s="12"/>
      <c r="FEZ122" s="12"/>
      <c r="FFA122" s="12"/>
      <c r="FFB122" s="12"/>
      <c r="FFC122" s="12"/>
      <c r="FFD122" s="12"/>
      <c r="FFE122" s="12"/>
      <c r="FFF122" s="12"/>
      <c r="FFG122" s="12"/>
      <c r="FFH122" s="12"/>
      <c r="FFI122" s="12"/>
      <c r="FFJ122" s="12"/>
      <c r="FFK122" s="12"/>
      <c r="FFL122" s="12"/>
      <c r="FFM122" s="12"/>
      <c r="FFN122" s="12"/>
      <c r="FFO122" s="12"/>
      <c r="FFP122" s="12"/>
      <c r="FFQ122" s="12"/>
      <c r="FFR122" s="12"/>
      <c r="FFS122" s="12"/>
      <c r="FFT122" s="12"/>
      <c r="FFU122" s="12"/>
      <c r="FFV122" s="12"/>
      <c r="FFW122" s="12"/>
      <c r="FFX122" s="12"/>
      <c r="FFY122" s="12"/>
      <c r="FFZ122" s="12"/>
      <c r="FGA122" s="12"/>
      <c r="FGB122" s="12"/>
      <c r="FGC122" s="12"/>
      <c r="FGD122" s="12"/>
      <c r="FGE122" s="12"/>
      <c r="FGF122" s="12"/>
      <c r="FGG122" s="12"/>
      <c r="FGH122" s="12"/>
      <c r="FGI122" s="12"/>
      <c r="FGJ122" s="12"/>
      <c r="FGK122" s="12"/>
      <c r="FGL122" s="12"/>
      <c r="FGM122" s="12"/>
      <c r="FGN122" s="12"/>
      <c r="FGO122" s="12"/>
      <c r="FGP122" s="12"/>
      <c r="FGQ122" s="12"/>
      <c r="FGR122" s="12"/>
      <c r="FGS122" s="12"/>
      <c r="FGT122" s="12"/>
      <c r="FGU122" s="12"/>
      <c r="FGV122" s="12"/>
      <c r="FGW122" s="12"/>
      <c r="FGX122" s="12"/>
      <c r="FGY122" s="12"/>
      <c r="FGZ122" s="12"/>
      <c r="FHA122" s="12"/>
      <c r="FHB122" s="12"/>
      <c r="FHC122" s="12"/>
      <c r="FHD122" s="12"/>
      <c r="FHE122" s="12"/>
      <c r="FHF122" s="12"/>
      <c r="FHG122" s="12"/>
      <c r="FHH122" s="12"/>
      <c r="FHI122" s="12"/>
      <c r="FHJ122" s="12"/>
      <c r="FHK122" s="12"/>
      <c r="FHL122" s="12"/>
      <c r="FHM122" s="12"/>
      <c r="FHN122" s="12"/>
      <c r="FHO122" s="12"/>
      <c r="FHP122" s="12"/>
      <c r="FHQ122" s="12"/>
      <c r="FHR122" s="12"/>
      <c r="FHS122" s="12"/>
      <c r="FHT122" s="12"/>
      <c r="FHU122" s="12"/>
      <c r="FHV122" s="12"/>
      <c r="FHW122" s="12"/>
      <c r="FHX122" s="12"/>
      <c r="FHY122" s="12"/>
      <c r="FHZ122" s="12"/>
      <c r="FIA122" s="12"/>
      <c r="FIB122" s="12"/>
      <c r="FIC122" s="12"/>
      <c r="FID122" s="12"/>
      <c r="FIE122" s="12"/>
      <c r="FIF122" s="12"/>
      <c r="FIG122" s="12"/>
      <c r="FIH122" s="12"/>
      <c r="FII122" s="12"/>
      <c r="FIJ122" s="12"/>
      <c r="FIK122" s="12"/>
      <c r="FIL122" s="12"/>
      <c r="FIM122" s="12"/>
      <c r="FIN122" s="12"/>
      <c r="FIO122" s="12"/>
      <c r="FIP122" s="12"/>
      <c r="FIQ122" s="12"/>
      <c r="FIR122" s="12"/>
      <c r="FIS122" s="12"/>
      <c r="FIT122" s="12"/>
      <c r="FIU122" s="12"/>
      <c r="FIV122" s="12"/>
      <c r="FIW122" s="12"/>
      <c r="FIX122" s="12"/>
      <c r="FIY122" s="12"/>
      <c r="FIZ122" s="12"/>
      <c r="FJA122" s="12"/>
      <c r="FJB122" s="12"/>
      <c r="FJC122" s="12"/>
      <c r="FJD122" s="12"/>
      <c r="FJE122" s="12"/>
      <c r="FJF122" s="12"/>
      <c r="FJG122" s="12"/>
      <c r="FJH122" s="12"/>
      <c r="FJI122" s="12"/>
      <c r="FJJ122" s="12"/>
      <c r="FJK122" s="12"/>
      <c r="FJL122" s="12"/>
      <c r="FJM122" s="12"/>
      <c r="FJN122" s="12"/>
      <c r="FJO122" s="12"/>
      <c r="FJP122" s="12"/>
      <c r="FJQ122" s="12"/>
      <c r="FJR122" s="12"/>
      <c r="FJS122" s="12"/>
      <c r="FJT122" s="12"/>
      <c r="FJU122" s="12"/>
      <c r="FJV122" s="12"/>
      <c r="FJW122" s="12"/>
      <c r="FJX122" s="12"/>
      <c r="FJY122" s="12"/>
      <c r="FJZ122" s="12"/>
      <c r="FKA122" s="12"/>
      <c r="FKB122" s="12"/>
      <c r="FKC122" s="12"/>
      <c r="FKD122" s="12"/>
      <c r="FKE122" s="12"/>
      <c r="FKF122" s="12"/>
      <c r="FKG122" s="12"/>
      <c r="FKH122" s="12"/>
      <c r="FKI122" s="12"/>
      <c r="FKJ122" s="12"/>
      <c r="FKK122" s="12"/>
      <c r="FKL122" s="12"/>
      <c r="FKM122" s="12"/>
      <c r="FKN122" s="12"/>
      <c r="FKO122" s="12"/>
      <c r="FKP122" s="12"/>
      <c r="FKQ122" s="12"/>
      <c r="FKR122" s="12"/>
      <c r="FKS122" s="12"/>
      <c r="FKT122" s="12"/>
      <c r="FKU122" s="12"/>
      <c r="FKV122" s="12"/>
      <c r="FKW122" s="12"/>
      <c r="FKX122" s="12"/>
      <c r="FKY122" s="12"/>
      <c r="FKZ122" s="12"/>
      <c r="FLA122" s="12"/>
      <c r="FLB122" s="12"/>
      <c r="FLC122" s="12"/>
      <c r="FLD122" s="12"/>
      <c r="FLE122" s="12"/>
      <c r="FLF122" s="12"/>
      <c r="FLG122" s="12"/>
      <c r="FLH122" s="12"/>
      <c r="FLI122" s="12"/>
      <c r="FLJ122" s="12"/>
      <c r="FLK122" s="12"/>
      <c r="FLL122" s="12"/>
      <c r="FLM122" s="12"/>
      <c r="FLN122" s="12"/>
      <c r="FLO122" s="12"/>
      <c r="FLP122" s="12"/>
      <c r="FLQ122" s="12"/>
      <c r="FLR122" s="12"/>
      <c r="FLS122" s="12"/>
      <c r="FLT122" s="12"/>
      <c r="FLU122" s="12"/>
      <c r="FLV122" s="12"/>
      <c r="FLW122" s="12"/>
      <c r="FLX122" s="12"/>
      <c r="FLY122" s="12"/>
      <c r="FLZ122" s="12"/>
      <c r="FMA122" s="12"/>
      <c r="FMB122" s="12"/>
      <c r="FMC122" s="12"/>
      <c r="FMD122" s="12"/>
      <c r="FME122" s="12"/>
      <c r="FMF122" s="12"/>
      <c r="FMG122" s="12"/>
      <c r="FMH122" s="12"/>
      <c r="FMI122" s="12"/>
      <c r="FMJ122" s="12"/>
      <c r="FMK122" s="12"/>
      <c r="FML122" s="12"/>
      <c r="FMM122" s="12"/>
      <c r="FMN122" s="12"/>
      <c r="FMO122" s="12"/>
      <c r="FMP122" s="12"/>
      <c r="FMQ122" s="12"/>
      <c r="FMR122" s="12"/>
      <c r="FMS122" s="12"/>
      <c r="FMT122" s="12"/>
      <c r="FMU122" s="12"/>
      <c r="FMV122" s="12"/>
      <c r="FMW122" s="12"/>
      <c r="FMX122" s="12"/>
      <c r="FMY122" s="12"/>
      <c r="FMZ122" s="12"/>
      <c r="FNA122" s="12"/>
      <c r="FNB122" s="12"/>
      <c r="FNC122" s="12"/>
      <c r="FND122" s="12"/>
      <c r="FNE122" s="12"/>
      <c r="FNF122" s="12"/>
      <c r="FNG122" s="12"/>
      <c r="FNH122" s="12"/>
      <c r="FNI122" s="12"/>
      <c r="FNJ122" s="12"/>
      <c r="FNK122" s="12"/>
      <c r="FNL122" s="12"/>
      <c r="FNM122" s="12"/>
      <c r="FNN122" s="12"/>
      <c r="FNO122" s="12"/>
      <c r="FNP122" s="12"/>
      <c r="FNQ122" s="12"/>
      <c r="FNR122" s="12"/>
      <c r="FNS122" s="12"/>
      <c r="FNT122" s="12"/>
      <c r="FNU122" s="12"/>
      <c r="FNV122" s="12"/>
      <c r="FNW122" s="12"/>
      <c r="FNX122" s="12"/>
      <c r="FNY122" s="12"/>
      <c r="FNZ122" s="12"/>
      <c r="FOA122" s="12"/>
      <c r="FOB122" s="12"/>
      <c r="FOC122" s="12"/>
      <c r="FOD122" s="12"/>
      <c r="FOE122" s="12"/>
      <c r="FOF122" s="12"/>
      <c r="FOG122" s="12"/>
      <c r="FOH122" s="12"/>
      <c r="FOI122" s="12"/>
      <c r="FOJ122" s="12"/>
      <c r="FOK122" s="12"/>
      <c r="FOL122" s="12"/>
      <c r="FOM122" s="12"/>
      <c r="FON122" s="12"/>
      <c r="FOO122" s="12"/>
      <c r="FOP122" s="12"/>
      <c r="FOQ122" s="12"/>
      <c r="FOR122" s="12"/>
      <c r="FOS122" s="12"/>
      <c r="FOT122" s="12"/>
      <c r="FOU122" s="12"/>
      <c r="FOV122" s="12"/>
      <c r="FOW122" s="12"/>
      <c r="FOX122" s="12"/>
      <c r="FOY122" s="12"/>
      <c r="FOZ122" s="12"/>
      <c r="FPA122" s="12"/>
      <c r="FPB122" s="12"/>
      <c r="FPC122" s="12"/>
      <c r="FPD122" s="12"/>
      <c r="FPE122" s="12"/>
      <c r="FPF122" s="12"/>
      <c r="FPG122" s="12"/>
      <c r="FPH122" s="12"/>
      <c r="FPI122" s="12"/>
      <c r="FPJ122" s="12"/>
      <c r="FPK122" s="12"/>
      <c r="FPL122" s="12"/>
      <c r="FPM122" s="12"/>
      <c r="FPN122" s="12"/>
      <c r="FPO122" s="12"/>
      <c r="FPP122" s="12"/>
      <c r="FPQ122" s="12"/>
      <c r="FPR122" s="12"/>
      <c r="FPS122" s="12"/>
      <c r="FPT122" s="12"/>
      <c r="FPU122" s="12"/>
      <c r="FPV122" s="12"/>
      <c r="FPW122" s="12"/>
      <c r="FPX122" s="12"/>
      <c r="FPY122" s="12"/>
      <c r="FPZ122" s="12"/>
      <c r="FQA122" s="12"/>
      <c r="FQB122" s="12"/>
      <c r="FQC122" s="12"/>
      <c r="FQD122" s="12"/>
      <c r="FQE122" s="12"/>
      <c r="FQF122" s="12"/>
      <c r="FQG122" s="12"/>
      <c r="FQH122" s="12"/>
      <c r="FQI122" s="12"/>
      <c r="FQJ122" s="12"/>
      <c r="FQK122" s="12"/>
      <c r="FQL122" s="12"/>
      <c r="FQM122" s="12"/>
      <c r="FQN122" s="12"/>
      <c r="FQO122" s="12"/>
      <c r="FQP122" s="12"/>
      <c r="FQQ122" s="12"/>
      <c r="FQR122" s="12"/>
      <c r="FQS122" s="12"/>
      <c r="FQT122" s="12"/>
      <c r="FQU122" s="12"/>
      <c r="FQV122" s="12"/>
      <c r="FQW122" s="12"/>
      <c r="FQX122" s="12"/>
      <c r="FQY122" s="12"/>
      <c r="FQZ122" s="12"/>
      <c r="FRA122" s="12"/>
      <c r="FRB122" s="12"/>
      <c r="FRC122" s="12"/>
      <c r="FRD122" s="12"/>
      <c r="FRE122" s="12"/>
      <c r="FRF122" s="12"/>
      <c r="FRG122" s="12"/>
      <c r="FRH122" s="12"/>
      <c r="FRI122" s="12"/>
      <c r="FRJ122" s="12"/>
      <c r="FRK122" s="12"/>
      <c r="FRL122" s="12"/>
      <c r="FRM122" s="12"/>
      <c r="FRN122" s="12"/>
      <c r="FRO122" s="12"/>
      <c r="FRP122" s="12"/>
      <c r="FRQ122" s="12"/>
      <c r="FRR122" s="12"/>
      <c r="FRS122" s="12"/>
      <c r="FRT122" s="12"/>
      <c r="FRU122" s="12"/>
      <c r="FRV122" s="12"/>
      <c r="FRW122" s="12"/>
      <c r="FRX122" s="12"/>
      <c r="FRY122" s="12"/>
      <c r="FRZ122" s="12"/>
      <c r="FSA122" s="12"/>
      <c r="FSB122" s="12"/>
      <c r="FSC122" s="12"/>
      <c r="FSD122" s="12"/>
      <c r="FSE122" s="12"/>
      <c r="FSF122" s="12"/>
      <c r="FSG122" s="12"/>
      <c r="FSH122" s="12"/>
      <c r="FSI122" s="12"/>
      <c r="FSJ122" s="12"/>
      <c r="FSK122" s="12"/>
      <c r="FSL122" s="12"/>
      <c r="FSM122" s="12"/>
      <c r="FSN122" s="12"/>
      <c r="FSO122" s="12"/>
      <c r="FSP122" s="12"/>
      <c r="FSQ122" s="12"/>
      <c r="FSR122" s="12"/>
      <c r="FSS122" s="12"/>
      <c r="FST122" s="12"/>
      <c r="FSU122" s="12"/>
      <c r="FSV122" s="12"/>
      <c r="FSW122" s="12"/>
      <c r="FSX122" s="12"/>
      <c r="FSY122" s="12"/>
      <c r="FSZ122" s="12"/>
      <c r="FTA122" s="12"/>
      <c r="FTB122" s="12"/>
      <c r="FTC122" s="12"/>
      <c r="FTD122" s="12"/>
      <c r="FTE122" s="12"/>
      <c r="FTF122" s="12"/>
      <c r="FTG122" s="12"/>
      <c r="FTH122" s="12"/>
      <c r="FTI122" s="12"/>
      <c r="FTJ122" s="12"/>
      <c r="FTK122" s="12"/>
      <c r="FTL122" s="12"/>
      <c r="FTM122" s="12"/>
      <c r="FTN122" s="12"/>
      <c r="FTO122" s="12"/>
      <c r="FTP122" s="12"/>
      <c r="FTQ122" s="12"/>
      <c r="FTR122" s="12"/>
      <c r="FTS122" s="12"/>
      <c r="FTT122" s="12"/>
      <c r="FTU122" s="12"/>
      <c r="FTV122" s="12"/>
      <c r="FTW122" s="12"/>
      <c r="FTX122" s="12"/>
      <c r="FTY122" s="12"/>
      <c r="FTZ122" s="12"/>
      <c r="FUA122" s="12"/>
      <c r="FUB122" s="12"/>
      <c r="FUC122" s="12"/>
      <c r="FUD122" s="12"/>
      <c r="FUE122" s="12"/>
      <c r="FUF122" s="12"/>
      <c r="FUG122" s="12"/>
      <c r="FUH122" s="12"/>
      <c r="FUI122" s="12"/>
      <c r="FUJ122" s="12"/>
      <c r="FUK122" s="12"/>
      <c r="FUL122" s="12"/>
      <c r="FUM122" s="12"/>
      <c r="FUN122" s="12"/>
      <c r="FUO122" s="12"/>
      <c r="FUP122" s="12"/>
      <c r="FUQ122" s="12"/>
      <c r="FUR122" s="12"/>
      <c r="FUS122" s="12"/>
      <c r="FUT122" s="12"/>
      <c r="FUU122" s="12"/>
      <c r="FUV122" s="12"/>
      <c r="FUW122" s="12"/>
      <c r="FUX122" s="12"/>
      <c r="FUY122" s="12"/>
      <c r="FUZ122" s="12"/>
      <c r="FVA122" s="12"/>
      <c r="FVB122" s="12"/>
      <c r="FVC122" s="12"/>
      <c r="FVD122" s="12"/>
      <c r="FVE122" s="12"/>
      <c r="FVF122" s="12"/>
      <c r="FVG122" s="12"/>
      <c r="FVH122" s="12"/>
      <c r="FVI122" s="12"/>
      <c r="FVJ122" s="12"/>
      <c r="FVK122" s="12"/>
      <c r="FVL122" s="12"/>
      <c r="FVM122" s="12"/>
      <c r="FVN122" s="12"/>
      <c r="FVO122" s="12"/>
      <c r="FVP122" s="12"/>
      <c r="FVQ122" s="12"/>
      <c r="FVR122" s="12"/>
      <c r="FVS122" s="12"/>
      <c r="FVT122" s="12"/>
      <c r="FVU122" s="12"/>
      <c r="FVV122" s="12"/>
      <c r="FVW122" s="12"/>
      <c r="FVX122" s="12"/>
      <c r="FVY122" s="12"/>
      <c r="FVZ122" s="12"/>
      <c r="FWA122" s="12"/>
      <c r="FWB122" s="12"/>
      <c r="FWC122" s="12"/>
      <c r="FWD122" s="12"/>
      <c r="FWE122" s="12"/>
      <c r="FWF122" s="12"/>
      <c r="FWG122" s="12"/>
      <c r="FWH122" s="12"/>
      <c r="FWI122" s="12"/>
      <c r="FWJ122" s="12"/>
      <c r="FWK122" s="12"/>
      <c r="FWL122" s="12"/>
      <c r="FWM122" s="12"/>
      <c r="FWN122" s="12"/>
      <c r="FWO122" s="12"/>
      <c r="FWP122" s="12"/>
      <c r="FWQ122" s="12"/>
      <c r="FWR122" s="12"/>
      <c r="FWS122" s="12"/>
      <c r="FWT122" s="12"/>
      <c r="FWU122" s="12"/>
      <c r="FWV122" s="12"/>
      <c r="FWW122" s="12"/>
      <c r="FWX122" s="12"/>
      <c r="FWY122" s="12"/>
      <c r="FWZ122" s="12"/>
      <c r="FXA122" s="12"/>
      <c r="FXB122" s="12"/>
      <c r="FXC122" s="12"/>
      <c r="FXD122" s="12"/>
      <c r="FXE122" s="12"/>
      <c r="FXF122" s="12"/>
      <c r="FXG122" s="12"/>
      <c r="FXH122" s="12"/>
      <c r="FXI122" s="12"/>
      <c r="FXJ122" s="12"/>
      <c r="FXK122" s="12"/>
      <c r="FXL122" s="12"/>
      <c r="FXM122" s="12"/>
      <c r="FXN122" s="12"/>
      <c r="FXO122" s="12"/>
      <c r="FXP122" s="12"/>
      <c r="FXQ122" s="12"/>
      <c r="FXR122" s="12"/>
      <c r="FXS122" s="12"/>
      <c r="FXT122" s="12"/>
      <c r="FXU122" s="12"/>
      <c r="FXV122" s="12"/>
      <c r="FXW122" s="12"/>
      <c r="FXX122" s="12"/>
      <c r="FXY122" s="12"/>
      <c r="FXZ122" s="12"/>
      <c r="FYA122" s="12"/>
      <c r="FYB122" s="12"/>
      <c r="FYC122" s="12"/>
      <c r="FYD122" s="12"/>
      <c r="FYE122" s="12"/>
      <c r="FYF122" s="12"/>
      <c r="FYG122" s="12"/>
      <c r="FYH122" s="12"/>
      <c r="FYI122" s="12"/>
      <c r="FYJ122" s="12"/>
      <c r="FYK122" s="12"/>
      <c r="FYL122" s="12"/>
      <c r="FYM122" s="12"/>
      <c r="FYN122" s="12"/>
      <c r="FYO122" s="12"/>
      <c r="FYP122" s="12"/>
      <c r="FYQ122" s="12"/>
      <c r="FYR122" s="12"/>
      <c r="FYS122" s="12"/>
      <c r="FYT122" s="12"/>
      <c r="FYU122" s="12"/>
      <c r="FYV122" s="12"/>
      <c r="FYW122" s="12"/>
      <c r="FYX122" s="12"/>
      <c r="FYY122" s="12"/>
      <c r="FYZ122" s="12"/>
      <c r="FZA122" s="12"/>
      <c r="FZB122" s="12"/>
      <c r="FZC122" s="12"/>
      <c r="FZD122" s="12"/>
      <c r="FZE122" s="12"/>
      <c r="FZF122" s="12"/>
      <c r="FZG122" s="12"/>
      <c r="FZH122" s="12"/>
      <c r="FZI122" s="12"/>
      <c r="FZJ122" s="12"/>
      <c r="FZK122" s="12"/>
      <c r="FZL122" s="12"/>
      <c r="FZM122" s="12"/>
      <c r="FZN122" s="12"/>
      <c r="FZO122" s="12"/>
      <c r="FZP122" s="12"/>
      <c r="FZQ122" s="12"/>
      <c r="FZR122" s="12"/>
      <c r="FZS122" s="12"/>
      <c r="FZT122" s="12"/>
      <c r="FZU122" s="12"/>
      <c r="FZV122" s="12"/>
      <c r="FZW122" s="12"/>
      <c r="FZX122" s="12"/>
      <c r="FZY122" s="12"/>
      <c r="FZZ122" s="12"/>
      <c r="GAA122" s="12"/>
      <c r="GAB122" s="12"/>
      <c r="GAC122" s="12"/>
      <c r="GAD122" s="12"/>
      <c r="GAE122" s="12"/>
      <c r="GAF122" s="12"/>
      <c r="GAG122" s="12"/>
      <c r="GAH122" s="12"/>
      <c r="GAI122" s="12"/>
      <c r="GAJ122" s="12"/>
      <c r="GAK122" s="12"/>
      <c r="GAL122" s="12"/>
      <c r="GAM122" s="12"/>
      <c r="GAN122" s="12"/>
      <c r="GAO122" s="12"/>
      <c r="GAP122" s="12"/>
      <c r="GAQ122" s="12"/>
      <c r="GAR122" s="12"/>
      <c r="GAS122" s="12"/>
      <c r="GAT122" s="12"/>
      <c r="GAU122" s="12"/>
      <c r="GAV122" s="12"/>
      <c r="GAW122" s="12"/>
      <c r="GAX122" s="12"/>
      <c r="GAY122" s="12"/>
      <c r="GAZ122" s="12"/>
      <c r="GBA122" s="12"/>
      <c r="GBB122" s="12"/>
      <c r="GBC122" s="12"/>
      <c r="GBD122" s="12"/>
      <c r="GBE122" s="12"/>
      <c r="GBF122" s="12"/>
      <c r="GBG122" s="12"/>
      <c r="GBH122" s="12"/>
      <c r="GBI122" s="12"/>
      <c r="GBJ122" s="12"/>
      <c r="GBK122" s="12"/>
      <c r="GBL122" s="12"/>
      <c r="GBM122" s="12"/>
      <c r="GBN122" s="12"/>
      <c r="GBO122" s="12"/>
      <c r="GBP122" s="12"/>
      <c r="GBQ122" s="12"/>
      <c r="GBR122" s="12"/>
      <c r="GBS122" s="12"/>
      <c r="GBT122" s="12"/>
      <c r="GBU122" s="12"/>
      <c r="GBV122" s="12"/>
      <c r="GBW122" s="12"/>
      <c r="GBX122" s="12"/>
      <c r="GBY122" s="12"/>
      <c r="GBZ122" s="12"/>
      <c r="GCA122" s="12"/>
      <c r="GCB122" s="12"/>
      <c r="GCC122" s="12"/>
      <c r="GCD122" s="12"/>
      <c r="GCE122" s="12"/>
      <c r="GCF122" s="12"/>
      <c r="GCG122" s="12"/>
      <c r="GCH122" s="12"/>
      <c r="GCI122" s="12"/>
      <c r="GCJ122" s="12"/>
      <c r="GCK122" s="12"/>
      <c r="GCL122" s="12"/>
      <c r="GCM122" s="12"/>
      <c r="GCN122" s="12"/>
      <c r="GCO122" s="12"/>
      <c r="GCP122" s="12"/>
      <c r="GCQ122" s="12"/>
      <c r="GCR122" s="12"/>
      <c r="GCS122" s="12"/>
      <c r="GCT122" s="12"/>
      <c r="GCU122" s="12"/>
      <c r="GCV122" s="12"/>
      <c r="GCW122" s="12"/>
      <c r="GCX122" s="12"/>
      <c r="GCY122" s="12"/>
      <c r="GCZ122" s="12"/>
      <c r="GDA122" s="12"/>
      <c r="GDB122" s="12"/>
      <c r="GDC122" s="12"/>
      <c r="GDD122" s="12"/>
      <c r="GDE122" s="12"/>
      <c r="GDF122" s="12"/>
      <c r="GDG122" s="12"/>
      <c r="GDH122" s="12"/>
      <c r="GDI122" s="12"/>
      <c r="GDJ122" s="12"/>
      <c r="GDK122" s="12"/>
      <c r="GDL122" s="12"/>
      <c r="GDM122" s="12"/>
      <c r="GDN122" s="12"/>
      <c r="GDO122" s="12"/>
      <c r="GDP122" s="12"/>
      <c r="GDQ122" s="12"/>
      <c r="GDR122" s="12"/>
      <c r="GDS122" s="12"/>
      <c r="GDT122" s="12"/>
      <c r="GDU122" s="12"/>
      <c r="GDV122" s="12"/>
      <c r="GDW122" s="12"/>
      <c r="GDX122" s="12"/>
      <c r="GDY122" s="12"/>
      <c r="GDZ122" s="12"/>
      <c r="GEA122" s="12"/>
      <c r="GEB122" s="12"/>
      <c r="GEC122" s="12"/>
      <c r="GED122" s="12"/>
      <c r="GEE122" s="12"/>
      <c r="GEF122" s="12"/>
      <c r="GEG122" s="12"/>
      <c r="GEH122" s="12"/>
      <c r="GEI122" s="12"/>
      <c r="GEJ122" s="12"/>
      <c r="GEK122" s="12"/>
      <c r="GEL122" s="12"/>
      <c r="GEM122" s="12"/>
      <c r="GEN122" s="12"/>
      <c r="GEO122" s="12"/>
      <c r="GEP122" s="12"/>
      <c r="GEQ122" s="12"/>
      <c r="GER122" s="12"/>
      <c r="GES122" s="12"/>
      <c r="GET122" s="12"/>
      <c r="GEU122" s="12"/>
      <c r="GEV122" s="12"/>
      <c r="GEW122" s="12"/>
      <c r="GEX122" s="12"/>
      <c r="GEY122" s="12"/>
      <c r="GEZ122" s="12"/>
      <c r="GFA122" s="12"/>
      <c r="GFB122" s="12"/>
      <c r="GFC122" s="12"/>
      <c r="GFD122" s="12"/>
      <c r="GFE122" s="12"/>
      <c r="GFF122" s="12"/>
      <c r="GFG122" s="12"/>
      <c r="GFH122" s="12"/>
      <c r="GFI122" s="12"/>
      <c r="GFJ122" s="12"/>
      <c r="GFK122" s="12"/>
      <c r="GFL122" s="12"/>
      <c r="GFM122" s="12"/>
      <c r="GFN122" s="12"/>
      <c r="GFO122" s="12"/>
      <c r="GFP122" s="12"/>
      <c r="GFQ122" s="12"/>
      <c r="GFR122" s="12"/>
      <c r="GFS122" s="12"/>
      <c r="GFT122" s="12"/>
      <c r="GFU122" s="12"/>
      <c r="GFV122" s="12"/>
      <c r="GFW122" s="12"/>
      <c r="GFX122" s="12"/>
      <c r="GFY122" s="12"/>
      <c r="GFZ122" s="12"/>
      <c r="GGA122" s="12"/>
      <c r="GGB122" s="12"/>
      <c r="GGC122" s="12"/>
      <c r="GGD122" s="12"/>
      <c r="GGE122" s="12"/>
      <c r="GGF122" s="12"/>
      <c r="GGG122" s="12"/>
      <c r="GGH122" s="12"/>
      <c r="GGI122" s="12"/>
      <c r="GGJ122" s="12"/>
      <c r="GGK122" s="12"/>
      <c r="GGL122" s="12"/>
      <c r="GGM122" s="12"/>
      <c r="GGN122" s="12"/>
      <c r="GGO122" s="12"/>
      <c r="GGP122" s="12"/>
      <c r="GGQ122" s="12"/>
      <c r="GGR122" s="12"/>
      <c r="GGS122" s="12"/>
      <c r="GGT122" s="12"/>
      <c r="GGU122" s="12"/>
      <c r="GGV122" s="12"/>
      <c r="GGW122" s="12"/>
      <c r="GGX122" s="12"/>
      <c r="GGY122" s="12"/>
      <c r="GGZ122" s="12"/>
      <c r="GHA122" s="12"/>
      <c r="GHB122" s="12"/>
      <c r="GHC122" s="12"/>
      <c r="GHD122" s="12"/>
      <c r="GHE122" s="12"/>
      <c r="GHF122" s="12"/>
      <c r="GHG122" s="12"/>
      <c r="GHH122" s="12"/>
      <c r="GHI122" s="12"/>
      <c r="GHJ122" s="12"/>
      <c r="GHK122" s="12"/>
      <c r="GHL122" s="12"/>
      <c r="GHM122" s="12"/>
      <c r="GHN122" s="12"/>
      <c r="GHO122" s="12"/>
      <c r="GHP122" s="12"/>
      <c r="GHQ122" s="12"/>
      <c r="GHR122" s="12"/>
      <c r="GHS122" s="12"/>
      <c r="GHT122" s="12"/>
      <c r="GHU122" s="12"/>
      <c r="GHV122" s="12"/>
      <c r="GHW122" s="12"/>
      <c r="GHX122" s="12"/>
      <c r="GHY122" s="12"/>
      <c r="GHZ122" s="12"/>
      <c r="GIA122" s="12"/>
      <c r="GIB122" s="12"/>
      <c r="GIC122" s="12"/>
      <c r="GID122" s="12"/>
      <c r="GIE122" s="12"/>
      <c r="GIF122" s="12"/>
      <c r="GIG122" s="12"/>
      <c r="GIH122" s="12"/>
      <c r="GII122" s="12"/>
      <c r="GIJ122" s="12"/>
      <c r="GIK122" s="12"/>
      <c r="GIL122" s="12"/>
      <c r="GIM122" s="12"/>
      <c r="GIN122" s="12"/>
      <c r="GIO122" s="12"/>
      <c r="GIP122" s="12"/>
      <c r="GIQ122" s="12"/>
      <c r="GIR122" s="12"/>
      <c r="GIS122" s="12"/>
      <c r="GIT122" s="12"/>
      <c r="GIU122" s="12"/>
      <c r="GIV122" s="12"/>
      <c r="GIW122" s="12"/>
      <c r="GIX122" s="12"/>
      <c r="GIY122" s="12"/>
      <c r="GIZ122" s="12"/>
      <c r="GJA122" s="12"/>
      <c r="GJB122" s="12"/>
      <c r="GJC122" s="12"/>
      <c r="GJD122" s="12"/>
      <c r="GJE122" s="12"/>
      <c r="GJF122" s="12"/>
      <c r="GJG122" s="12"/>
      <c r="GJH122" s="12"/>
      <c r="GJI122" s="12"/>
      <c r="GJJ122" s="12"/>
      <c r="GJK122" s="12"/>
      <c r="GJL122" s="12"/>
      <c r="GJM122" s="12"/>
      <c r="GJN122" s="12"/>
      <c r="GJO122" s="12"/>
      <c r="GJP122" s="12"/>
      <c r="GJQ122" s="12"/>
      <c r="GJR122" s="12"/>
      <c r="GJS122" s="12"/>
      <c r="GJT122" s="12"/>
      <c r="GJU122" s="12"/>
      <c r="GJV122" s="12"/>
      <c r="GJW122" s="12"/>
      <c r="GJX122" s="12"/>
      <c r="GJY122" s="12"/>
      <c r="GJZ122" s="12"/>
      <c r="GKA122" s="12"/>
      <c r="GKB122" s="12"/>
      <c r="GKC122" s="12"/>
      <c r="GKD122" s="12"/>
      <c r="GKE122" s="12"/>
      <c r="GKF122" s="12"/>
      <c r="GKG122" s="12"/>
      <c r="GKH122" s="12"/>
      <c r="GKI122" s="12"/>
      <c r="GKJ122" s="12"/>
      <c r="GKK122" s="12"/>
      <c r="GKL122" s="12"/>
      <c r="GKM122" s="12"/>
      <c r="GKN122" s="12"/>
      <c r="GKO122" s="12"/>
      <c r="GKP122" s="12"/>
      <c r="GKQ122" s="12"/>
      <c r="GKR122" s="12"/>
      <c r="GKS122" s="12"/>
      <c r="GKT122" s="12"/>
      <c r="GKU122" s="12"/>
      <c r="GKV122" s="12"/>
      <c r="GKW122" s="12"/>
      <c r="GKX122" s="12"/>
      <c r="GKY122" s="12"/>
      <c r="GKZ122" s="12"/>
      <c r="GLA122" s="12"/>
      <c r="GLB122" s="12"/>
      <c r="GLC122" s="12"/>
      <c r="GLD122" s="12"/>
      <c r="GLE122" s="12"/>
      <c r="GLF122" s="12"/>
      <c r="GLG122" s="12"/>
      <c r="GLH122" s="12"/>
      <c r="GLI122" s="12"/>
      <c r="GLJ122" s="12"/>
      <c r="GLK122" s="12"/>
      <c r="GLL122" s="12"/>
      <c r="GLM122" s="12"/>
      <c r="GLN122" s="12"/>
      <c r="GLO122" s="12"/>
      <c r="GLP122" s="12"/>
      <c r="GLQ122" s="12"/>
      <c r="GLR122" s="12"/>
      <c r="GLS122" s="12"/>
      <c r="GLT122" s="12"/>
      <c r="GLU122" s="12"/>
      <c r="GLV122" s="12"/>
      <c r="GLW122" s="12"/>
      <c r="GLX122" s="12"/>
      <c r="GLY122" s="12"/>
      <c r="GLZ122" s="12"/>
      <c r="GMA122" s="12"/>
      <c r="GMB122" s="12"/>
      <c r="GMC122" s="12"/>
      <c r="GMD122" s="12"/>
      <c r="GME122" s="12"/>
      <c r="GMF122" s="12"/>
      <c r="GMG122" s="12"/>
      <c r="GMH122" s="12"/>
      <c r="GMI122" s="12"/>
      <c r="GMJ122" s="12"/>
      <c r="GMK122" s="12"/>
      <c r="GML122" s="12"/>
      <c r="GMM122" s="12"/>
      <c r="GMN122" s="12"/>
      <c r="GMO122" s="12"/>
      <c r="GMP122" s="12"/>
      <c r="GMQ122" s="12"/>
      <c r="GMR122" s="12"/>
      <c r="GMS122" s="12"/>
      <c r="GMT122" s="12"/>
      <c r="GMU122" s="12"/>
      <c r="GMV122" s="12"/>
      <c r="GMW122" s="12"/>
      <c r="GMX122" s="12"/>
      <c r="GMY122" s="12"/>
      <c r="GMZ122" s="12"/>
      <c r="GNA122" s="12"/>
      <c r="GNB122" s="12"/>
      <c r="GNC122" s="12"/>
      <c r="GND122" s="12"/>
      <c r="GNE122" s="12"/>
      <c r="GNF122" s="12"/>
      <c r="GNG122" s="12"/>
      <c r="GNH122" s="12"/>
      <c r="GNI122" s="12"/>
      <c r="GNJ122" s="12"/>
      <c r="GNK122" s="12"/>
      <c r="GNL122" s="12"/>
      <c r="GNM122" s="12"/>
      <c r="GNN122" s="12"/>
      <c r="GNO122" s="12"/>
      <c r="GNP122" s="12"/>
      <c r="GNQ122" s="12"/>
      <c r="GNR122" s="12"/>
      <c r="GNS122" s="12"/>
      <c r="GNT122" s="12"/>
      <c r="GNU122" s="12"/>
      <c r="GNV122" s="12"/>
      <c r="GNW122" s="12"/>
      <c r="GNX122" s="12"/>
      <c r="GNY122" s="12"/>
      <c r="GNZ122" s="12"/>
      <c r="GOA122" s="12"/>
      <c r="GOB122" s="12"/>
      <c r="GOC122" s="12"/>
      <c r="GOD122" s="12"/>
      <c r="GOE122" s="12"/>
      <c r="GOF122" s="12"/>
      <c r="GOG122" s="12"/>
      <c r="GOH122" s="12"/>
      <c r="GOI122" s="12"/>
      <c r="GOJ122" s="12"/>
      <c r="GOK122" s="12"/>
      <c r="GOL122" s="12"/>
      <c r="GOM122" s="12"/>
      <c r="GON122" s="12"/>
      <c r="GOO122" s="12"/>
      <c r="GOP122" s="12"/>
      <c r="GOQ122" s="12"/>
      <c r="GOR122" s="12"/>
      <c r="GOS122" s="12"/>
      <c r="GOT122" s="12"/>
      <c r="GOU122" s="12"/>
      <c r="GOV122" s="12"/>
      <c r="GOW122" s="12"/>
      <c r="GOX122" s="12"/>
      <c r="GOY122" s="12"/>
      <c r="GOZ122" s="12"/>
      <c r="GPA122" s="12"/>
      <c r="GPB122" s="12"/>
      <c r="GPC122" s="12"/>
      <c r="GPD122" s="12"/>
      <c r="GPE122" s="12"/>
      <c r="GPF122" s="12"/>
      <c r="GPG122" s="12"/>
      <c r="GPH122" s="12"/>
      <c r="GPI122" s="12"/>
      <c r="GPJ122" s="12"/>
      <c r="GPK122" s="12"/>
      <c r="GPL122" s="12"/>
      <c r="GPM122" s="12"/>
      <c r="GPN122" s="12"/>
      <c r="GPO122" s="12"/>
      <c r="GPP122" s="12"/>
      <c r="GPQ122" s="12"/>
      <c r="GPR122" s="12"/>
      <c r="GPS122" s="12"/>
      <c r="GPT122" s="12"/>
      <c r="GPU122" s="12"/>
      <c r="GPV122" s="12"/>
      <c r="GPW122" s="12"/>
      <c r="GPX122" s="12"/>
      <c r="GPY122" s="12"/>
      <c r="GPZ122" s="12"/>
      <c r="GQA122" s="12"/>
      <c r="GQB122" s="12"/>
      <c r="GQC122" s="12"/>
      <c r="GQD122" s="12"/>
      <c r="GQE122" s="12"/>
      <c r="GQF122" s="12"/>
      <c r="GQG122" s="12"/>
      <c r="GQH122" s="12"/>
      <c r="GQI122" s="12"/>
      <c r="GQJ122" s="12"/>
      <c r="GQK122" s="12"/>
      <c r="GQL122" s="12"/>
      <c r="GQM122" s="12"/>
      <c r="GQN122" s="12"/>
      <c r="GQO122" s="12"/>
      <c r="GQP122" s="12"/>
      <c r="GQQ122" s="12"/>
      <c r="GQR122" s="12"/>
      <c r="GQS122" s="12"/>
      <c r="GQT122" s="12"/>
      <c r="GQU122" s="12"/>
      <c r="GQV122" s="12"/>
      <c r="GQW122" s="12"/>
      <c r="GQX122" s="12"/>
      <c r="GQY122" s="12"/>
      <c r="GQZ122" s="12"/>
      <c r="GRA122" s="12"/>
      <c r="GRB122" s="12"/>
      <c r="GRC122" s="12"/>
      <c r="GRD122" s="12"/>
      <c r="GRE122" s="12"/>
      <c r="GRF122" s="12"/>
      <c r="GRG122" s="12"/>
      <c r="GRH122" s="12"/>
      <c r="GRI122" s="12"/>
      <c r="GRJ122" s="12"/>
      <c r="GRK122" s="12"/>
      <c r="GRL122" s="12"/>
      <c r="GRM122" s="12"/>
      <c r="GRN122" s="12"/>
      <c r="GRO122" s="12"/>
      <c r="GRP122" s="12"/>
      <c r="GRQ122" s="12"/>
      <c r="GRR122" s="12"/>
      <c r="GRS122" s="12"/>
      <c r="GRT122" s="12"/>
      <c r="GRU122" s="12"/>
      <c r="GRV122" s="12"/>
      <c r="GRW122" s="12"/>
      <c r="GRX122" s="12"/>
      <c r="GRY122" s="12"/>
      <c r="GRZ122" s="12"/>
      <c r="GSA122" s="12"/>
      <c r="GSB122" s="12"/>
      <c r="GSC122" s="12"/>
      <c r="GSD122" s="12"/>
      <c r="GSE122" s="12"/>
      <c r="GSF122" s="12"/>
      <c r="GSG122" s="12"/>
      <c r="GSH122" s="12"/>
      <c r="GSI122" s="12"/>
      <c r="GSJ122" s="12"/>
      <c r="GSK122" s="12"/>
      <c r="GSL122" s="12"/>
      <c r="GSM122" s="12"/>
      <c r="GSN122" s="12"/>
      <c r="GSO122" s="12"/>
      <c r="GSP122" s="12"/>
      <c r="GSQ122" s="12"/>
      <c r="GSR122" s="12"/>
      <c r="GSS122" s="12"/>
      <c r="GST122" s="12"/>
      <c r="GSU122" s="12"/>
      <c r="GSV122" s="12"/>
      <c r="GSW122" s="12"/>
      <c r="GSX122" s="12"/>
      <c r="GSY122" s="12"/>
      <c r="GSZ122" s="12"/>
      <c r="GTA122" s="12"/>
      <c r="GTB122" s="12"/>
      <c r="GTC122" s="12"/>
      <c r="GTD122" s="12"/>
      <c r="GTE122" s="12"/>
      <c r="GTF122" s="12"/>
      <c r="GTG122" s="12"/>
      <c r="GTH122" s="12"/>
      <c r="GTI122" s="12"/>
      <c r="GTJ122" s="12"/>
      <c r="GTK122" s="12"/>
      <c r="GTL122" s="12"/>
      <c r="GTM122" s="12"/>
      <c r="GTN122" s="12"/>
      <c r="GTO122" s="12"/>
      <c r="GTP122" s="12"/>
      <c r="GTQ122" s="12"/>
      <c r="GTR122" s="12"/>
      <c r="GTS122" s="12"/>
      <c r="GTT122" s="12"/>
      <c r="GTU122" s="12"/>
      <c r="GTV122" s="12"/>
      <c r="GTW122" s="12"/>
      <c r="GTX122" s="12"/>
      <c r="GTY122" s="12"/>
      <c r="GTZ122" s="12"/>
      <c r="GUA122" s="12"/>
      <c r="GUB122" s="12"/>
      <c r="GUC122" s="12"/>
      <c r="GUD122" s="12"/>
      <c r="GUE122" s="12"/>
      <c r="GUF122" s="12"/>
      <c r="GUG122" s="12"/>
      <c r="GUH122" s="12"/>
      <c r="GUI122" s="12"/>
      <c r="GUJ122" s="12"/>
      <c r="GUK122" s="12"/>
      <c r="GUL122" s="12"/>
      <c r="GUM122" s="12"/>
      <c r="GUN122" s="12"/>
      <c r="GUO122" s="12"/>
      <c r="GUP122" s="12"/>
      <c r="GUQ122" s="12"/>
      <c r="GUR122" s="12"/>
      <c r="GUS122" s="12"/>
      <c r="GUT122" s="12"/>
      <c r="GUU122" s="12"/>
      <c r="GUV122" s="12"/>
      <c r="GUW122" s="12"/>
      <c r="GUX122" s="12"/>
      <c r="GUY122" s="12"/>
      <c r="GUZ122" s="12"/>
      <c r="GVA122" s="12"/>
      <c r="GVB122" s="12"/>
      <c r="GVC122" s="12"/>
      <c r="GVD122" s="12"/>
      <c r="GVE122" s="12"/>
      <c r="GVF122" s="12"/>
      <c r="GVG122" s="12"/>
      <c r="GVH122" s="12"/>
      <c r="GVI122" s="12"/>
      <c r="GVJ122" s="12"/>
      <c r="GVK122" s="12"/>
      <c r="GVL122" s="12"/>
      <c r="GVM122" s="12"/>
      <c r="GVN122" s="12"/>
      <c r="GVO122" s="12"/>
      <c r="GVP122" s="12"/>
      <c r="GVQ122" s="12"/>
      <c r="GVR122" s="12"/>
      <c r="GVS122" s="12"/>
      <c r="GVT122" s="12"/>
      <c r="GVU122" s="12"/>
      <c r="GVV122" s="12"/>
      <c r="GVW122" s="12"/>
      <c r="GVX122" s="12"/>
      <c r="GVY122" s="12"/>
      <c r="GVZ122" s="12"/>
      <c r="GWA122" s="12"/>
      <c r="GWB122" s="12"/>
      <c r="GWC122" s="12"/>
      <c r="GWD122" s="12"/>
      <c r="GWE122" s="12"/>
      <c r="GWF122" s="12"/>
      <c r="GWG122" s="12"/>
      <c r="GWH122" s="12"/>
      <c r="GWI122" s="12"/>
      <c r="GWJ122" s="12"/>
      <c r="GWK122" s="12"/>
      <c r="GWL122" s="12"/>
      <c r="GWM122" s="12"/>
      <c r="GWN122" s="12"/>
      <c r="GWO122" s="12"/>
      <c r="GWP122" s="12"/>
      <c r="GWQ122" s="12"/>
      <c r="GWR122" s="12"/>
      <c r="GWS122" s="12"/>
      <c r="GWT122" s="12"/>
      <c r="GWU122" s="12"/>
      <c r="GWV122" s="12"/>
      <c r="GWW122" s="12"/>
      <c r="GWX122" s="12"/>
      <c r="GWY122" s="12"/>
      <c r="GWZ122" s="12"/>
      <c r="GXA122" s="12"/>
      <c r="GXB122" s="12"/>
      <c r="GXC122" s="12"/>
      <c r="GXD122" s="12"/>
      <c r="GXE122" s="12"/>
      <c r="GXF122" s="12"/>
      <c r="GXG122" s="12"/>
      <c r="GXH122" s="12"/>
      <c r="GXI122" s="12"/>
      <c r="GXJ122" s="12"/>
      <c r="GXK122" s="12"/>
      <c r="GXL122" s="12"/>
      <c r="GXM122" s="12"/>
      <c r="GXN122" s="12"/>
      <c r="GXO122" s="12"/>
      <c r="GXP122" s="12"/>
      <c r="GXQ122" s="12"/>
      <c r="GXR122" s="12"/>
      <c r="GXS122" s="12"/>
      <c r="GXT122" s="12"/>
      <c r="GXU122" s="12"/>
      <c r="GXV122" s="12"/>
      <c r="GXW122" s="12"/>
      <c r="GXX122" s="12"/>
      <c r="GXY122" s="12"/>
      <c r="GXZ122" s="12"/>
      <c r="GYA122" s="12"/>
      <c r="GYB122" s="12"/>
      <c r="GYC122" s="12"/>
      <c r="GYD122" s="12"/>
      <c r="GYE122" s="12"/>
      <c r="GYF122" s="12"/>
      <c r="GYG122" s="12"/>
      <c r="GYH122" s="12"/>
      <c r="GYI122" s="12"/>
      <c r="GYJ122" s="12"/>
      <c r="GYK122" s="12"/>
      <c r="GYL122" s="12"/>
      <c r="GYM122" s="12"/>
      <c r="GYN122" s="12"/>
      <c r="GYO122" s="12"/>
      <c r="GYP122" s="12"/>
      <c r="GYQ122" s="12"/>
      <c r="GYR122" s="12"/>
      <c r="GYS122" s="12"/>
      <c r="GYT122" s="12"/>
      <c r="GYU122" s="12"/>
      <c r="GYV122" s="12"/>
      <c r="GYW122" s="12"/>
      <c r="GYX122" s="12"/>
      <c r="GYY122" s="12"/>
      <c r="GYZ122" s="12"/>
      <c r="GZA122" s="12"/>
      <c r="GZB122" s="12"/>
      <c r="GZC122" s="12"/>
      <c r="GZD122" s="12"/>
      <c r="GZE122" s="12"/>
      <c r="GZF122" s="12"/>
      <c r="GZG122" s="12"/>
      <c r="GZH122" s="12"/>
      <c r="GZI122" s="12"/>
      <c r="GZJ122" s="12"/>
      <c r="GZK122" s="12"/>
      <c r="GZL122" s="12"/>
      <c r="GZM122" s="12"/>
      <c r="GZN122" s="12"/>
      <c r="GZO122" s="12"/>
      <c r="GZP122" s="12"/>
      <c r="GZQ122" s="12"/>
      <c r="GZR122" s="12"/>
      <c r="GZS122" s="12"/>
      <c r="GZT122" s="12"/>
      <c r="GZU122" s="12"/>
      <c r="GZV122" s="12"/>
      <c r="GZW122" s="12"/>
      <c r="GZX122" s="12"/>
      <c r="GZY122" s="12"/>
      <c r="GZZ122" s="12"/>
      <c r="HAA122" s="12"/>
      <c r="HAB122" s="12"/>
      <c r="HAC122" s="12"/>
      <c r="HAD122" s="12"/>
      <c r="HAE122" s="12"/>
      <c r="HAF122" s="12"/>
      <c r="HAG122" s="12"/>
      <c r="HAH122" s="12"/>
      <c r="HAI122" s="12"/>
      <c r="HAJ122" s="12"/>
      <c r="HAK122" s="12"/>
      <c r="HAL122" s="12"/>
      <c r="HAM122" s="12"/>
      <c r="HAN122" s="12"/>
      <c r="HAO122" s="12"/>
      <c r="HAP122" s="12"/>
      <c r="HAQ122" s="12"/>
      <c r="HAR122" s="12"/>
      <c r="HAS122" s="12"/>
      <c r="HAT122" s="12"/>
      <c r="HAU122" s="12"/>
      <c r="HAV122" s="12"/>
      <c r="HAW122" s="12"/>
      <c r="HAX122" s="12"/>
      <c r="HAY122" s="12"/>
      <c r="HAZ122" s="12"/>
      <c r="HBA122" s="12"/>
      <c r="HBB122" s="12"/>
      <c r="HBC122" s="12"/>
      <c r="HBD122" s="12"/>
      <c r="HBE122" s="12"/>
      <c r="HBF122" s="12"/>
      <c r="HBG122" s="12"/>
      <c r="HBH122" s="12"/>
      <c r="HBI122" s="12"/>
      <c r="HBJ122" s="12"/>
      <c r="HBK122" s="12"/>
      <c r="HBL122" s="12"/>
      <c r="HBM122" s="12"/>
      <c r="HBN122" s="12"/>
      <c r="HBO122" s="12"/>
      <c r="HBP122" s="12"/>
      <c r="HBQ122" s="12"/>
      <c r="HBR122" s="12"/>
      <c r="HBS122" s="12"/>
      <c r="HBT122" s="12"/>
      <c r="HBU122" s="12"/>
      <c r="HBV122" s="12"/>
      <c r="HBW122" s="12"/>
      <c r="HBX122" s="12"/>
      <c r="HBY122" s="12"/>
      <c r="HBZ122" s="12"/>
      <c r="HCA122" s="12"/>
      <c r="HCB122" s="12"/>
      <c r="HCC122" s="12"/>
      <c r="HCD122" s="12"/>
      <c r="HCE122" s="12"/>
      <c r="HCF122" s="12"/>
      <c r="HCG122" s="12"/>
      <c r="HCH122" s="12"/>
      <c r="HCI122" s="12"/>
      <c r="HCJ122" s="12"/>
      <c r="HCK122" s="12"/>
      <c r="HCL122" s="12"/>
      <c r="HCM122" s="12"/>
      <c r="HCN122" s="12"/>
      <c r="HCO122" s="12"/>
      <c r="HCP122" s="12"/>
      <c r="HCQ122" s="12"/>
      <c r="HCR122" s="12"/>
      <c r="HCS122" s="12"/>
      <c r="HCT122" s="12"/>
      <c r="HCU122" s="12"/>
      <c r="HCV122" s="12"/>
      <c r="HCW122" s="12"/>
      <c r="HCX122" s="12"/>
      <c r="HCY122" s="12"/>
      <c r="HCZ122" s="12"/>
      <c r="HDA122" s="12"/>
      <c r="HDB122" s="12"/>
      <c r="HDC122" s="12"/>
      <c r="HDD122" s="12"/>
      <c r="HDE122" s="12"/>
      <c r="HDF122" s="12"/>
      <c r="HDG122" s="12"/>
      <c r="HDH122" s="12"/>
      <c r="HDI122" s="12"/>
      <c r="HDJ122" s="12"/>
      <c r="HDK122" s="12"/>
      <c r="HDL122" s="12"/>
      <c r="HDM122" s="12"/>
      <c r="HDN122" s="12"/>
      <c r="HDO122" s="12"/>
      <c r="HDP122" s="12"/>
      <c r="HDQ122" s="12"/>
      <c r="HDR122" s="12"/>
      <c r="HDS122" s="12"/>
      <c r="HDT122" s="12"/>
      <c r="HDU122" s="12"/>
      <c r="HDV122" s="12"/>
      <c r="HDW122" s="12"/>
      <c r="HDX122" s="12"/>
      <c r="HDY122" s="12"/>
      <c r="HDZ122" s="12"/>
      <c r="HEA122" s="12"/>
      <c r="HEB122" s="12"/>
      <c r="HEC122" s="12"/>
      <c r="HED122" s="12"/>
      <c r="HEE122" s="12"/>
      <c r="HEF122" s="12"/>
      <c r="HEG122" s="12"/>
      <c r="HEH122" s="12"/>
      <c r="HEI122" s="12"/>
      <c r="HEJ122" s="12"/>
      <c r="HEK122" s="12"/>
      <c r="HEL122" s="12"/>
      <c r="HEM122" s="12"/>
      <c r="HEN122" s="12"/>
      <c r="HEO122" s="12"/>
      <c r="HEP122" s="12"/>
      <c r="HEQ122" s="12"/>
      <c r="HER122" s="12"/>
      <c r="HES122" s="12"/>
      <c r="HET122" s="12"/>
      <c r="HEU122" s="12"/>
      <c r="HEV122" s="12"/>
      <c r="HEW122" s="12"/>
      <c r="HEX122" s="12"/>
      <c r="HEY122" s="12"/>
      <c r="HEZ122" s="12"/>
      <c r="HFA122" s="12"/>
      <c r="HFB122" s="12"/>
      <c r="HFC122" s="12"/>
      <c r="HFD122" s="12"/>
      <c r="HFE122" s="12"/>
      <c r="HFF122" s="12"/>
      <c r="HFG122" s="12"/>
      <c r="HFH122" s="12"/>
      <c r="HFI122" s="12"/>
      <c r="HFJ122" s="12"/>
      <c r="HFK122" s="12"/>
      <c r="HFL122" s="12"/>
      <c r="HFM122" s="12"/>
      <c r="HFN122" s="12"/>
      <c r="HFO122" s="12"/>
      <c r="HFP122" s="12"/>
      <c r="HFQ122" s="12"/>
      <c r="HFR122" s="12"/>
      <c r="HFS122" s="12"/>
      <c r="HFT122" s="12"/>
      <c r="HFU122" s="12"/>
      <c r="HFV122" s="12"/>
      <c r="HFW122" s="12"/>
      <c r="HFX122" s="12"/>
      <c r="HFY122" s="12"/>
      <c r="HFZ122" s="12"/>
      <c r="HGA122" s="12"/>
      <c r="HGB122" s="12"/>
      <c r="HGC122" s="12"/>
      <c r="HGD122" s="12"/>
      <c r="HGE122" s="12"/>
      <c r="HGF122" s="12"/>
      <c r="HGG122" s="12"/>
      <c r="HGH122" s="12"/>
      <c r="HGI122" s="12"/>
      <c r="HGJ122" s="12"/>
      <c r="HGK122" s="12"/>
      <c r="HGL122" s="12"/>
      <c r="HGM122" s="12"/>
      <c r="HGN122" s="12"/>
      <c r="HGO122" s="12"/>
      <c r="HGP122" s="12"/>
      <c r="HGQ122" s="12"/>
      <c r="HGR122" s="12"/>
      <c r="HGS122" s="12"/>
      <c r="HGT122" s="12"/>
      <c r="HGU122" s="12"/>
      <c r="HGV122" s="12"/>
      <c r="HGW122" s="12"/>
      <c r="HGX122" s="12"/>
      <c r="HGY122" s="12"/>
      <c r="HGZ122" s="12"/>
      <c r="HHA122" s="12"/>
      <c r="HHB122" s="12"/>
      <c r="HHC122" s="12"/>
      <c r="HHD122" s="12"/>
      <c r="HHE122" s="12"/>
      <c r="HHF122" s="12"/>
      <c r="HHG122" s="12"/>
      <c r="HHH122" s="12"/>
      <c r="HHI122" s="12"/>
      <c r="HHJ122" s="12"/>
      <c r="HHK122" s="12"/>
      <c r="HHL122" s="12"/>
      <c r="HHM122" s="12"/>
      <c r="HHN122" s="12"/>
      <c r="HHO122" s="12"/>
      <c r="HHP122" s="12"/>
      <c r="HHQ122" s="12"/>
      <c r="HHR122" s="12"/>
      <c r="HHS122" s="12"/>
      <c r="HHT122" s="12"/>
      <c r="HHU122" s="12"/>
      <c r="HHV122" s="12"/>
      <c r="HHW122" s="12"/>
      <c r="HHX122" s="12"/>
      <c r="HHY122" s="12"/>
      <c r="HHZ122" s="12"/>
      <c r="HIA122" s="12"/>
      <c r="HIB122" s="12"/>
      <c r="HIC122" s="12"/>
      <c r="HID122" s="12"/>
      <c r="HIE122" s="12"/>
      <c r="HIF122" s="12"/>
      <c r="HIG122" s="12"/>
      <c r="HIH122" s="12"/>
      <c r="HII122" s="12"/>
      <c r="HIJ122" s="12"/>
      <c r="HIK122" s="12"/>
      <c r="HIL122" s="12"/>
      <c r="HIM122" s="12"/>
      <c r="HIN122" s="12"/>
      <c r="HIO122" s="12"/>
      <c r="HIP122" s="12"/>
      <c r="HIQ122" s="12"/>
      <c r="HIR122" s="12"/>
      <c r="HIS122" s="12"/>
      <c r="HIT122" s="12"/>
      <c r="HIU122" s="12"/>
      <c r="HIV122" s="12"/>
      <c r="HIW122" s="12"/>
      <c r="HIX122" s="12"/>
      <c r="HIY122" s="12"/>
      <c r="HIZ122" s="12"/>
      <c r="HJA122" s="12"/>
      <c r="HJB122" s="12"/>
      <c r="HJC122" s="12"/>
      <c r="HJD122" s="12"/>
      <c r="HJE122" s="12"/>
      <c r="HJF122" s="12"/>
      <c r="HJG122" s="12"/>
      <c r="HJH122" s="12"/>
      <c r="HJI122" s="12"/>
      <c r="HJJ122" s="12"/>
      <c r="HJK122" s="12"/>
      <c r="HJL122" s="12"/>
      <c r="HJM122" s="12"/>
      <c r="HJN122" s="12"/>
      <c r="HJO122" s="12"/>
      <c r="HJP122" s="12"/>
      <c r="HJQ122" s="12"/>
      <c r="HJR122" s="12"/>
      <c r="HJS122" s="12"/>
      <c r="HJT122" s="12"/>
      <c r="HJU122" s="12"/>
      <c r="HJV122" s="12"/>
      <c r="HJW122" s="12"/>
      <c r="HJX122" s="12"/>
      <c r="HJY122" s="12"/>
      <c r="HJZ122" s="12"/>
      <c r="HKA122" s="12"/>
      <c r="HKB122" s="12"/>
      <c r="HKC122" s="12"/>
      <c r="HKD122" s="12"/>
      <c r="HKE122" s="12"/>
      <c r="HKF122" s="12"/>
      <c r="HKG122" s="12"/>
      <c r="HKH122" s="12"/>
      <c r="HKI122" s="12"/>
      <c r="HKJ122" s="12"/>
      <c r="HKK122" s="12"/>
      <c r="HKL122" s="12"/>
      <c r="HKM122" s="12"/>
      <c r="HKN122" s="12"/>
      <c r="HKO122" s="12"/>
      <c r="HKP122" s="12"/>
      <c r="HKQ122" s="12"/>
      <c r="HKR122" s="12"/>
      <c r="HKS122" s="12"/>
      <c r="HKT122" s="12"/>
      <c r="HKU122" s="12"/>
      <c r="HKV122" s="12"/>
      <c r="HKW122" s="12"/>
      <c r="HKX122" s="12"/>
      <c r="HKY122" s="12"/>
      <c r="HKZ122" s="12"/>
      <c r="HLA122" s="12"/>
      <c r="HLB122" s="12"/>
      <c r="HLC122" s="12"/>
      <c r="HLD122" s="12"/>
      <c r="HLE122" s="12"/>
      <c r="HLF122" s="12"/>
      <c r="HLG122" s="12"/>
      <c r="HLH122" s="12"/>
      <c r="HLI122" s="12"/>
      <c r="HLJ122" s="12"/>
      <c r="HLK122" s="12"/>
      <c r="HLL122" s="12"/>
      <c r="HLM122" s="12"/>
      <c r="HLN122" s="12"/>
      <c r="HLO122" s="12"/>
      <c r="HLP122" s="12"/>
      <c r="HLQ122" s="12"/>
      <c r="HLR122" s="12"/>
      <c r="HLS122" s="12"/>
      <c r="HLT122" s="12"/>
      <c r="HLU122" s="12"/>
      <c r="HLV122" s="12"/>
      <c r="HLW122" s="12"/>
      <c r="HLX122" s="12"/>
      <c r="HLY122" s="12"/>
      <c r="HLZ122" s="12"/>
      <c r="HMA122" s="12"/>
      <c r="HMB122" s="12"/>
      <c r="HMC122" s="12"/>
      <c r="HMD122" s="12"/>
      <c r="HME122" s="12"/>
      <c r="HMF122" s="12"/>
      <c r="HMG122" s="12"/>
      <c r="HMH122" s="12"/>
      <c r="HMI122" s="12"/>
      <c r="HMJ122" s="12"/>
      <c r="HMK122" s="12"/>
      <c r="HML122" s="12"/>
      <c r="HMM122" s="12"/>
      <c r="HMN122" s="12"/>
      <c r="HMO122" s="12"/>
      <c r="HMP122" s="12"/>
      <c r="HMQ122" s="12"/>
      <c r="HMR122" s="12"/>
      <c r="HMS122" s="12"/>
      <c r="HMT122" s="12"/>
      <c r="HMU122" s="12"/>
      <c r="HMV122" s="12"/>
      <c r="HMW122" s="12"/>
      <c r="HMX122" s="12"/>
      <c r="HMY122" s="12"/>
      <c r="HMZ122" s="12"/>
      <c r="HNA122" s="12"/>
      <c r="HNB122" s="12"/>
      <c r="HNC122" s="12"/>
      <c r="HND122" s="12"/>
      <c r="HNE122" s="12"/>
      <c r="HNF122" s="12"/>
      <c r="HNG122" s="12"/>
      <c r="HNH122" s="12"/>
      <c r="HNI122" s="12"/>
      <c r="HNJ122" s="12"/>
      <c r="HNK122" s="12"/>
      <c r="HNL122" s="12"/>
      <c r="HNM122" s="12"/>
      <c r="HNN122" s="12"/>
      <c r="HNO122" s="12"/>
      <c r="HNP122" s="12"/>
      <c r="HNQ122" s="12"/>
      <c r="HNR122" s="12"/>
      <c r="HNS122" s="12"/>
      <c r="HNT122" s="12"/>
      <c r="HNU122" s="12"/>
      <c r="HNV122" s="12"/>
      <c r="HNW122" s="12"/>
      <c r="HNX122" s="12"/>
      <c r="HNY122" s="12"/>
      <c r="HNZ122" s="12"/>
      <c r="HOA122" s="12"/>
      <c r="HOB122" s="12"/>
      <c r="HOC122" s="12"/>
      <c r="HOD122" s="12"/>
      <c r="HOE122" s="12"/>
      <c r="HOF122" s="12"/>
      <c r="HOG122" s="12"/>
      <c r="HOH122" s="12"/>
      <c r="HOI122" s="12"/>
      <c r="HOJ122" s="12"/>
      <c r="HOK122" s="12"/>
      <c r="HOL122" s="12"/>
      <c r="HOM122" s="12"/>
      <c r="HON122" s="12"/>
      <c r="HOO122" s="12"/>
      <c r="HOP122" s="12"/>
      <c r="HOQ122" s="12"/>
      <c r="HOR122" s="12"/>
      <c r="HOS122" s="12"/>
      <c r="HOT122" s="12"/>
      <c r="HOU122" s="12"/>
      <c r="HOV122" s="12"/>
      <c r="HOW122" s="12"/>
      <c r="HOX122" s="12"/>
      <c r="HOY122" s="12"/>
      <c r="HOZ122" s="12"/>
      <c r="HPA122" s="12"/>
      <c r="HPB122" s="12"/>
      <c r="HPC122" s="12"/>
      <c r="HPD122" s="12"/>
      <c r="HPE122" s="12"/>
      <c r="HPF122" s="12"/>
      <c r="HPG122" s="12"/>
      <c r="HPH122" s="12"/>
      <c r="HPI122" s="12"/>
      <c r="HPJ122" s="12"/>
      <c r="HPK122" s="12"/>
      <c r="HPL122" s="12"/>
      <c r="HPM122" s="12"/>
      <c r="HPN122" s="12"/>
      <c r="HPO122" s="12"/>
      <c r="HPP122" s="12"/>
      <c r="HPQ122" s="12"/>
      <c r="HPR122" s="12"/>
      <c r="HPS122" s="12"/>
      <c r="HPT122" s="12"/>
      <c r="HPU122" s="12"/>
      <c r="HPV122" s="12"/>
      <c r="HPW122" s="12"/>
      <c r="HPX122" s="12"/>
      <c r="HPY122" s="12"/>
      <c r="HPZ122" s="12"/>
      <c r="HQA122" s="12"/>
      <c r="HQB122" s="12"/>
      <c r="HQC122" s="12"/>
      <c r="HQD122" s="12"/>
      <c r="HQE122" s="12"/>
      <c r="HQF122" s="12"/>
      <c r="HQG122" s="12"/>
      <c r="HQH122" s="12"/>
      <c r="HQI122" s="12"/>
      <c r="HQJ122" s="12"/>
      <c r="HQK122" s="12"/>
      <c r="HQL122" s="12"/>
      <c r="HQM122" s="12"/>
      <c r="HQN122" s="12"/>
      <c r="HQO122" s="12"/>
      <c r="HQP122" s="12"/>
      <c r="HQQ122" s="12"/>
      <c r="HQR122" s="12"/>
      <c r="HQS122" s="12"/>
      <c r="HQT122" s="12"/>
      <c r="HQU122" s="12"/>
      <c r="HQV122" s="12"/>
      <c r="HQW122" s="12"/>
      <c r="HQX122" s="12"/>
      <c r="HQY122" s="12"/>
      <c r="HQZ122" s="12"/>
      <c r="HRA122" s="12"/>
      <c r="HRB122" s="12"/>
      <c r="HRC122" s="12"/>
      <c r="HRD122" s="12"/>
      <c r="HRE122" s="12"/>
      <c r="HRF122" s="12"/>
      <c r="HRG122" s="12"/>
      <c r="HRH122" s="12"/>
      <c r="HRI122" s="12"/>
      <c r="HRJ122" s="12"/>
      <c r="HRK122" s="12"/>
      <c r="HRL122" s="12"/>
      <c r="HRM122" s="12"/>
      <c r="HRN122" s="12"/>
      <c r="HRO122" s="12"/>
      <c r="HRP122" s="12"/>
      <c r="HRQ122" s="12"/>
      <c r="HRR122" s="12"/>
      <c r="HRS122" s="12"/>
      <c r="HRT122" s="12"/>
      <c r="HRU122" s="12"/>
      <c r="HRV122" s="12"/>
      <c r="HRW122" s="12"/>
      <c r="HRX122" s="12"/>
      <c r="HRY122" s="12"/>
      <c r="HRZ122" s="12"/>
      <c r="HSA122" s="12"/>
      <c r="HSB122" s="12"/>
      <c r="HSC122" s="12"/>
      <c r="HSD122" s="12"/>
      <c r="HSE122" s="12"/>
      <c r="HSF122" s="12"/>
      <c r="HSG122" s="12"/>
      <c r="HSH122" s="12"/>
      <c r="HSI122" s="12"/>
      <c r="HSJ122" s="12"/>
      <c r="HSK122" s="12"/>
      <c r="HSL122" s="12"/>
      <c r="HSM122" s="12"/>
      <c r="HSN122" s="12"/>
      <c r="HSO122" s="12"/>
      <c r="HSP122" s="12"/>
      <c r="HSQ122" s="12"/>
      <c r="HSR122" s="12"/>
      <c r="HSS122" s="12"/>
      <c r="HST122" s="12"/>
      <c r="HSU122" s="12"/>
      <c r="HSV122" s="12"/>
      <c r="HSW122" s="12"/>
      <c r="HSX122" s="12"/>
      <c r="HSY122" s="12"/>
      <c r="HSZ122" s="12"/>
      <c r="HTA122" s="12"/>
      <c r="HTB122" s="12"/>
      <c r="HTC122" s="12"/>
      <c r="HTD122" s="12"/>
      <c r="HTE122" s="12"/>
      <c r="HTF122" s="12"/>
      <c r="HTG122" s="12"/>
      <c r="HTH122" s="12"/>
      <c r="HTI122" s="12"/>
      <c r="HTJ122" s="12"/>
      <c r="HTK122" s="12"/>
      <c r="HTL122" s="12"/>
      <c r="HTM122" s="12"/>
      <c r="HTN122" s="12"/>
      <c r="HTO122" s="12"/>
      <c r="HTP122" s="12"/>
      <c r="HTQ122" s="12"/>
      <c r="HTR122" s="12"/>
      <c r="HTS122" s="12"/>
      <c r="HTT122" s="12"/>
      <c r="HTU122" s="12"/>
      <c r="HTV122" s="12"/>
      <c r="HTW122" s="12"/>
      <c r="HTX122" s="12"/>
      <c r="HTY122" s="12"/>
      <c r="HTZ122" s="12"/>
      <c r="HUA122" s="12"/>
      <c r="HUB122" s="12"/>
      <c r="HUC122" s="12"/>
      <c r="HUD122" s="12"/>
      <c r="HUE122" s="12"/>
      <c r="HUF122" s="12"/>
      <c r="HUG122" s="12"/>
      <c r="HUH122" s="12"/>
      <c r="HUI122" s="12"/>
      <c r="HUJ122" s="12"/>
      <c r="HUK122" s="12"/>
      <c r="HUL122" s="12"/>
      <c r="HUM122" s="12"/>
      <c r="HUN122" s="12"/>
      <c r="HUO122" s="12"/>
      <c r="HUP122" s="12"/>
      <c r="HUQ122" s="12"/>
      <c r="HUR122" s="12"/>
      <c r="HUS122" s="12"/>
      <c r="HUT122" s="12"/>
      <c r="HUU122" s="12"/>
      <c r="HUV122" s="12"/>
      <c r="HUW122" s="12"/>
      <c r="HUX122" s="12"/>
      <c r="HUY122" s="12"/>
      <c r="HUZ122" s="12"/>
      <c r="HVA122" s="12"/>
      <c r="HVB122" s="12"/>
      <c r="HVC122" s="12"/>
      <c r="HVD122" s="12"/>
      <c r="HVE122" s="12"/>
      <c r="HVF122" s="12"/>
      <c r="HVG122" s="12"/>
      <c r="HVH122" s="12"/>
      <c r="HVI122" s="12"/>
      <c r="HVJ122" s="12"/>
      <c r="HVK122" s="12"/>
      <c r="HVL122" s="12"/>
      <c r="HVM122" s="12"/>
      <c r="HVN122" s="12"/>
      <c r="HVO122" s="12"/>
      <c r="HVP122" s="12"/>
      <c r="HVQ122" s="12"/>
      <c r="HVR122" s="12"/>
      <c r="HVS122" s="12"/>
      <c r="HVT122" s="12"/>
      <c r="HVU122" s="12"/>
      <c r="HVV122" s="12"/>
      <c r="HVW122" s="12"/>
      <c r="HVX122" s="12"/>
      <c r="HVY122" s="12"/>
      <c r="HVZ122" s="12"/>
      <c r="HWA122" s="12"/>
      <c r="HWB122" s="12"/>
      <c r="HWC122" s="12"/>
      <c r="HWD122" s="12"/>
      <c r="HWE122" s="12"/>
      <c r="HWF122" s="12"/>
      <c r="HWG122" s="12"/>
      <c r="HWH122" s="12"/>
      <c r="HWI122" s="12"/>
      <c r="HWJ122" s="12"/>
      <c r="HWK122" s="12"/>
      <c r="HWL122" s="12"/>
      <c r="HWM122" s="12"/>
      <c r="HWN122" s="12"/>
      <c r="HWO122" s="12"/>
      <c r="HWP122" s="12"/>
      <c r="HWQ122" s="12"/>
      <c r="HWR122" s="12"/>
      <c r="HWS122" s="12"/>
      <c r="HWT122" s="12"/>
      <c r="HWU122" s="12"/>
      <c r="HWV122" s="12"/>
      <c r="HWW122" s="12"/>
      <c r="HWX122" s="12"/>
      <c r="HWY122" s="12"/>
      <c r="HWZ122" s="12"/>
      <c r="HXA122" s="12"/>
      <c r="HXB122" s="12"/>
      <c r="HXC122" s="12"/>
      <c r="HXD122" s="12"/>
      <c r="HXE122" s="12"/>
      <c r="HXF122" s="12"/>
      <c r="HXG122" s="12"/>
      <c r="HXH122" s="12"/>
      <c r="HXI122" s="12"/>
      <c r="HXJ122" s="12"/>
      <c r="HXK122" s="12"/>
      <c r="HXL122" s="12"/>
      <c r="HXM122" s="12"/>
      <c r="HXN122" s="12"/>
      <c r="HXO122" s="12"/>
      <c r="HXP122" s="12"/>
      <c r="HXQ122" s="12"/>
      <c r="HXR122" s="12"/>
      <c r="HXS122" s="12"/>
      <c r="HXT122" s="12"/>
      <c r="HXU122" s="12"/>
      <c r="HXV122" s="12"/>
      <c r="HXW122" s="12"/>
      <c r="HXX122" s="12"/>
      <c r="HXY122" s="12"/>
      <c r="HXZ122" s="12"/>
      <c r="HYA122" s="12"/>
      <c r="HYB122" s="12"/>
      <c r="HYC122" s="12"/>
      <c r="HYD122" s="12"/>
      <c r="HYE122" s="12"/>
      <c r="HYF122" s="12"/>
      <c r="HYG122" s="12"/>
      <c r="HYH122" s="12"/>
      <c r="HYI122" s="12"/>
      <c r="HYJ122" s="12"/>
      <c r="HYK122" s="12"/>
      <c r="HYL122" s="12"/>
      <c r="HYM122" s="12"/>
      <c r="HYN122" s="12"/>
      <c r="HYO122" s="12"/>
      <c r="HYP122" s="12"/>
      <c r="HYQ122" s="12"/>
      <c r="HYR122" s="12"/>
      <c r="HYS122" s="12"/>
      <c r="HYT122" s="12"/>
      <c r="HYU122" s="12"/>
      <c r="HYV122" s="12"/>
      <c r="HYW122" s="12"/>
      <c r="HYX122" s="12"/>
      <c r="HYY122" s="12"/>
      <c r="HYZ122" s="12"/>
      <c r="HZA122" s="12"/>
      <c r="HZB122" s="12"/>
      <c r="HZC122" s="12"/>
      <c r="HZD122" s="12"/>
      <c r="HZE122" s="12"/>
      <c r="HZF122" s="12"/>
      <c r="HZG122" s="12"/>
      <c r="HZH122" s="12"/>
      <c r="HZI122" s="12"/>
      <c r="HZJ122" s="12"/>
      <c r="HZK122" s="12"/>
      <c r="HZL122" s="12"/>
      <c r="HZM122" s="12"/>
      <c r="HZN122" s="12"/>
      <c r="HZO122" s="12"/>
      <c r="HZP122" s="12"/>
      <c r="HZQ122" s="12"/>
      <c r="HZR122" s="12"/>
      <c r="HZS122" s="12"/>
      <c r="HZT122" s="12"/>
      <c r="HZU122" s="12"/>
      <c r="HZV122" s="12"/>
      <c r="HZW122" s="12"/>
      <c r="HZX122" s="12"/>
      <c r="HZY122" s="12"/>
      <c r="HZZ122" s="12"/>
      <c r="IAA122" s="12"/>
      <c r="IAB122" s="12"/>
      <c r="IAC122" s="12"/>
      <c r="IAD122" s="12"/>
      <c r="IAE122" s="12"/>
      <c r="IAF122" s="12"/>
      <c r="IAG122" s="12"/>
      <c r="IAH122" s="12"/>
      <c r="IAI122" s="12"/>
      <c r="IAJ122" s="12"/>
      <c r="IAK122" s="12"/>
      <c r="IAL122" s="12"/>
      <c r="IAM122" s="12"/>
      <c r="IAN122" s="12"/>
      <c r="IAO122" s="12"/>
      <c r="IAP122" s="12"/>
      <c r="IAQ122" s="12"/>
      <c r="IAR122" s="12"/>
      <c r="IAS122" s="12"/>
      <c r="IAT122" s="12"/>
      <c r="IAU122" s="12"/>
      <c r="IAV122" s="12"/>
      <c r="IAW122" s="12"/>
      <c r="IAX122" s="12"/>
      <c r="IAY122" s="12"/>
      <c r="IAZ122" s="12"/>
      <c r="IBA122" s="12"/>
      <c r="IBB122" s="12"/>
      <c r="IBC122" s="12"/>
      <c r="IBD122" s="12"/>
      <c r="IBE122" s="12"/>
      <c r="IBF122" s="12"/>
      <c r="IBG122" s="12"/>
      <c r="IBH122" s="12"/>
      <c r="IBI122" s="12"/>
      <c r="IBJ122" s="12"/>
      <c r="IBK122" s="12"/>
      <c r="IBL122" s="12"/>
      <c r="IBM122" s="12"/>
      <c r="IBN122" s="12"/>
      <c r="IBO122" s="12"/>
      <c r="IBP122" s="12"/>
      <c r="IBQ122" s="12"/>
      <c r="IBR122" s="12"/>
      <c r="IBS122" s="12"/>
      <c r="IBT122" s="12"/>
      <c r="IBU122" s="12"/>
      <c r="IBV122" s="12"/>
      <c r="IBW122" s="12"/>
      <c r="IBX122" s="12"/>
      <c r="IBY122" s="12"/>
      <c r="IBZ122" s="12"/>
      <c r="ICA122" s="12"/>
      <c r="ICB122" s="12"/>
      <c r="ICC122" s="12"/>
      <c r="ICD122" s="12"/>
      <c r="ICE122" s="12"/>
      <c r="ICF122" s="12"/>
      <c r="ICG122" s="12"/>
      <c r="ICH122" s="12"/>
      <c r="ICI122" s="12"/>
      <c r="ICJ122" s="12"/>
      <c r="ICK122" s="12"/>
      <c r="ICL122" s="12"/>
      <c r="ICM122" s="12"/>
      <c r="ICN122" s="12"/>
      <c r="ICO122" s="12"/>
      <c r="ICP122" s="12"/>
      <c r="ICQ122" s="12"/>
      <c r="ICR122" s="12"/>
      <c r="ICS122" s="12"/>
      <c r="ICT122" s="12"/>
      <c r="ICU122" s="12"/>
      <c r="ICV122" s="12"/>
      <c r="ICW122" s="12"/>
      <c r="ICX122" s="12"/>
      <c r="ICY122" s="12"/>
      <c r="ICZ122" s="12"/>
      <c r="IDA122" s="12"/>
      <c r="IDB122" s="12"/>
      <c r="IDC122" s="12"/>
      <c r="IDD122" s="12"/>
      <c r="IDE122" s="12"/>
      <c r="IDF122" s="12"/>
      <c r="IDG122" s="12"/>
      <c r="IDH122" s="12"/>
      <c r="IDI122" s="12"/>
      <c r="IDJ122" s="12"/>
      <c r="IDK122" s="12"/>
      <c r="IDL122" s="12"/>
      <c r="IDM122" s="12"/>
      <c r="IDN122" s="12"/>
      <c r="IDO122" s="12"/>
      <c r="IDP122" s="12"/>
      <c r="IDQ122" s="12"/>
      <c r="IDR122" s="12"/>
      <c r="IDS122" s="12"/>
      <c r="IDT122" s="12"/>
      <c r="IDU122" s="12"/>
      <c r="IDV122" s="12"/>
      <c r="IDW122" s="12"/>
      <c r="IDX122" s="12"/>
      <c r="IDY122" s="12"/>
      <c r="IDZ122" s="12"/>
      <c r="IEA122" s="12"/>
      <c r="IEB122" s="12"/>
      <c r="IEC122" s="12"/>
      <c r="IED122" s="12"/>
      <c r="IEE122" s="12"/>
      <c r="IEF122" s="12"/>
      <c r="IEG122" s="12"/>
      <c r="IEH122" s="12"/>
      <c r="IEI122" s="12"/>
      <c r="IEJ122" s="12"/>
      <c r="IEK122" s="12"/>
      <c r="IEL122" s="12"/>
      <c r="IEM122" s="12"/>
      <c r="IEN122" s="12"/>
      <c r="IEO122" s="12"/>
      <c r="IEP122" s="12"/>
      <c r="IEQ122" s="12"/>
      <c r="IER122" s="12"/>
      <c r="IES122" s="12"/>
      <c r="IET122" s="12"/>
      <c r="IEU122" s="12"/>
      <c r="IEV122" s="12"/>
      <c r="IEW122" s="12"/>
      <c r="IEX122" s="12"/>
      <c r="IEY122" s="12"/>
      <c r="IEZ122" s="12"/>
      <c r="IFA122" s="12"/>
      <c r="IFB122" s="12"/>
      <c r="IFC122" s="12"/>
      <c r="IFD122" s="12"/>
      <c r="IFE122" s="12"/>
      <c r="IFF122" s="12"/>
      <c r="IFG122" s="12"/>
      <c r="IFH122" s="12"/>
      <c r="IFI122" s="12"/>
      <c r="IFJ122" s="12"/>
      <c r="IFK122" s="12"/>
      <c r="IFL122" s="12"/>
      <c r="IFM122" s="12"/>
      <c r="IFN122" s="12"/>
      <c r="IFO122" s="12"/>
      <c r="IFP122" s="12"/>
      <c r="IFQ122" s="12"/>
      <c r="IFR122" s="12"/>
      <c r="IFS122" s="12"/>
      <c r="IFT122" s="12"/>
      <c r="IFU122" s="12"/>
      <c r="IFV122" s="12"/>
      <c r="IFW122" s="12"/>
      <c r="IFX122" s="12"/>
      <c r="IFY122" s="12"/>
      <c r="IFZ122" s="12"/>
      <c r="IGA122" s="12"/>
      <c r="IGB122" s="12"/>
      <c r="IGC122" s="12"/>
      <c r="IGD122" s="12"/>
      <c r="IGE122" s="12"/>
      <c r="IGF122" s="12"/>
      <c r="IGG122" s="12"/>
      <c r="IGH122" s="12"/>
      <c r="IGI122" s="12"/>
      <c r="IGJ122" s="12"/>
      <c r="IGK122" s="12"/>
      <c r="IGL122" s="12"/>
      <c r="IGM122" s="12"/>
      <c r="IGN122" s="12"/>
      <c r="IGO122" s="12"/>
      <c r="IGP122" s="12"/>
      <c r="IGQ122" s="12"/>
      <c r="IGR122" s="12"/>
      <c r="IGS122" s="12"/>
      <c r="IGT122" s="12"/>
      <c r="IGU122" s="12"/>
      <c r="IGV122" s="12"/>
      <c r="IGW122" s="12"/>
      <c r="IGX122" s="12"/>
      <c r="IGY122" s="12"/>
      <c r="IGZ122" s="12"/>
      <c r="IHA122" s="12"/>
      <c r="IHB122" s="12"/>
      <c r="IHC122" s="12"/>
      <c r="IHD122" s="12"/>
      <c r="IHE122" s="12"/>
      <c r="IHF122" s="12"/>
      <c r="IHG122" s="12"/>
      <c r="IHH122" s="12"/>
      <c r="IHI122" s="12"/>
      <c r="IHJ122" s="12"/>
      <c r="IHK122" s="12"/>
      <c r="IHL122" s="12"/>
      <c r="IHM122" s="12"/>
      <c r="IHN122" s="12"/>
      <c r="IHO122" s="12"/>
      <c r="IHP122" s="12"/>
      <c r="IHQ122" s="12"/>
      <c r="IHR122" s="12"/>
      <c r="IHS122" s="12"/>
      <c r="IHT122" s="12"/>
      <c r="IHU122" s="12"/>
      <c r="IHV122" s="12"/>
      <c r="IHW122" s="12"/>
      <c r="IHX122" s="12"/>
      <c r="IHY122" s="12"/>
      <c r="IHZ122" s="12"/>
      <c r="IIA122" s="12"/>
      <c r="IIB122" s="12"/>
      <c r="IIC122" s="12"/>
      <c r="IID122" s="12"/>
      <c r="IIE122" s="12"/>
      <c r="IIF122" s="12"/>
      <c r="IIG122" s="12"/>
      <c r="IIH122" s="12"/>
      <c r="III122" s="12"/>
      <c r="IIJ122" s="12"/>
      <c r="IIK122" s="12"/>
      <c r="IIL122" s="12"/>
      <c r="IIM122" s="12"/>
      <c r="IIN122" s="12"/>
      <c r="IIO122" s="12"/>
      <c r="IIP122" s="12"/>
      <c r="IIQ122" s="12"/>
      <c r="IIR122" s="12"/>
      <c r="IIS122" s="12"/>
      <c r="IIT122" s="12"/>
      <c r="IIU122" s="12"/>
      <c r="IIV122" s="12"/>
      <c r="IIW122" s="12"/>
      <c r="IIX122" s="12"/>
      <c r="IIY122" s="12"/>
      <c r="IIZ122" s="12"/>
      <c r="IJA122" s="12"/>
      <c r="IJB122" s="12"/>
      <c r="IJC122" s="12"/>
      <c r="IJD122" s="12"/>
      <c r="IJE122" s="12"/>
      <c r="IJF122" s="12"/>
      <c r="IJG122" s="12"/>
      <c r="IJH122" s="12"/>
      <c r="IJI122" s="12"/>
      <c r="IJJ122" s="12"/>
      <c r="IJK122" s="12"/>
      <c r="IJL122" s="12"/>
      <c r="IJM122" s="12"/>
      <c r="IJN122" s="12"/>
      <c r="IJO122" s="12"/>
      <c r="IJP122" s="12"/>
      <c r="IJQ122" s="12"/>
      <c r="IJR122" s="12"/>
      <c r="IJS122" s="12"/>
      <c r="IJT122" s="12"/>
      <c r="IJU122" s="12"/>
      <c r="IJV122" s="12"/>
      <c r="IJW122" s="12"/>
      <c r="IJX122" s="12"/>
      <c r="IJY122" s="12"/>
      <c r="IJZ122" s="12"/>
      <c r="IKA122" s="12"/>
      <c r="IKB122" s="12"/>
      <c r="IKC122" s="12"/>
      <c r="IKD122" s="12"/>
      <c r="IKE122" s="12"/>
      <c r="IKF122" s="12"/>
      <c r="IKG122" s="12"/>
      <c r="IKH122" s="12"/>
      <c r="IKI122" s="12"/>
      <c r="IKJ122" s="12"/>
      <c r="IKK122" s="12"/>
      <c r="IKL122" s="12"/>
      <c r="IKM122" s="12"/>
      <c r="IKN122" s="12"/>
      <c r="IKO122" s="12"/>
      <c r="IKP122" s="12"/>
      <c r="IKQ122" s="12"/>
      <c r="IKR122" s="12"/>
      <c r="IKS122" s="12"/>
      <c r="IKT122" s="12"/>
      <c r="IKU122" s="12"/>
      <c r="IKV122" s="12"/>
      <c r="IKW122" s="12"/>
      <c r="IKX122" s="12"/>
      <c r="IKY122" s="12"/>
      <c r="IKZ122" s="12"/>
      <c r="ILA122" s="12"/>
      <c r="ILB122" s="12"/>
      <c r="ILC122" s="12"/>
      <c r="ILD122" s="12"/>
      <c r="ILE122" s="12"/>
      <c r="ILF122" s="12"/>
      <c r="ILG122" s="12"/>
      <c r="ILH122" s="12"/>
      <c r="ILI122" s="12"/>
      <c r="ILJ122" s="12"/>
      <c r="ILK122" s="12"/>
      <c r="ILL122" s="12"/>
      <c r="ILM122" s="12"/>
      <c r="ILN122" s="12"/>
      <c r="ILO122" s="12"/>
      <c r="ILP122" s="12"/>
      <c r="ILQ122" s="12"/>
      <c r="ILR122" s="12"/>
      <c r="ILS122" s="12"/>
      <c r="ILT122" s="12"/>
      <c r="ILU122" s="12"/>
      <c r="ILV122" s="12"/>
      <c r="ILW122" s="12"/>
      <c r="ILX122" s="12"/>
      <c r="ILY122" s="12"/>
      <c r="ILZ122" s="12"/>
      <c r="IMA122" s="12"/>
      <c r="IMB122" s="12"/>
      <c r="IMC122" s="12"/>
      <c r="IMD122" s="12"/>
      <c r="IME122" s="12"/>
      <c r="IMF122" s="12"/>
      <c r="IMG122" s="12"/>
      <c r="IMH122" s="12"/>
      <c r="IMI122" s="12"/>
      <c r="IMJ122" s="12"/>
      <c r="IMK122" s="12"/>
      <c r="IML122" s="12"/>
      <c r="IMM122" s="12"/>
      <c r="IMN122" s="12"/>
      <c r="IMO122" s="12"/>
      <c r="IMP122" s="12"/>
      <c r="IMQ122" s="12"/>
      <c r="IMR122" s="12"/>
      <c r="IMS122" s="12"/>
      <c r="IMT122" s="12"/>
      <c r="IMU122" s="12"/>
      <c r="IMV122" s="12"/>
      <c r="IMW122" s="12"/>
      <c r="IMX122" s="12"/>
      <c r="IMY122" s="12"/>
      <c r="IMZ122" s="12"/>
      <c r="INA122" s="12"/>
      <c r="INB122" s="12"/>
      <c r="INC122" s="12"/>
      <c r="IND122" s="12"/>
      <c r="INE122" s="12"/>
      <c r="INF122" s="12"/>
      <c r="ING122" s="12"/>
      <c r="INH122" s="12"/>
      <c r="INI122" s="12"/>
      <c r="INJ122" s="12"/>
      <c r="INK122" s="12"/>
      <c r="INL122" s="12"/>
      <c r="INM122" s="12"/>
      <c r="INN122" s="12"/>
      <c r="INO122" s="12"/>
      <c r="INP122" s="12"/>
      <c r="INQ122" s="12"/>
      <c r="INR122" s="12"/>
      <c r="INS122" s="12"/>
      <c r="INT122" s="12"/>
      <c r="INU122" s="12"/>
      <c r="INV122" s="12"/>
      <c r="INW122" s="12"/>
      <c r="INX122" s="12"/>
      <c r="INY122" s="12"/>
      <c r="INZ122" s="12"/>
      <c r="IOA122" s="12"/>
      <c r="IOB122" s="12"/>
      <c r="IOC122" s="12"/>
      <c r="IOD122" s="12"/>
      <c r="IOE122" s="12"/>
      <c r="IOF122" s="12"/>
      <c r="IOG122" s="12"/>
      <c r="IOH122" s="12"/>
      <c r="IOI122" s="12"/>
      <c r="IOJ122" s="12"/>
      <c r="IOK122" s="12"/>
      <c r="IOL122" s="12"/>
      <c r="IOM122" s="12"/>
      <c r="ION122" s="12"/>
      <c r="IOO122" s="12"/>
      <c r="IOP122" s="12"/>
      <c r="IOQ122" s="12"/>
      <c r="IOR122" s="12"/>
      <c r="IOS122" s="12"/>
      <c r="IOT122" s="12"/>
      <c r="IOU122" s="12"/>
      <c r="IOV122" s="12"/>
      <c r="IOW122" s="12"/>
      <c r="IOX122" s="12"/>
      <c r="IOY122" s="12"/>
      <c r="IOZ122" s="12"/>
      <c r="IPA122" s="12"/>
      <c r="IPB122" s="12"/>
      <c r="IPC122" s="12"/>
      <c r="IPD122" s="12"/>
      <c r="IPE122" s="12"/>
      <c r="IPF122" s="12"/>
      <c r="IPG122" s="12"/>
      <c r="IPH122" s="12"/>
      <c r="IPI122" s="12"/>
      <c r="IPJ122" s="12"/>
      <c r="IPK122" s="12"/>
      <c r="IPL122" s="12"/>
      <c r="IPM122" s="12"/>
      <c r="IPN122" s="12"/>
      <c r="IPO122" s="12"/>
      <c r="IPP122" s="12"/>
      <c r="IPQ122" s="12"/>
      <c r="IPR122" s="12"/>
      <c r="IPS122" s="12"/>
      <c r="IPT122" s="12"/>
      <c r="IPU122" s="12"/>
      <c r="IPV122" s="12"/>
      <c r="IPW122" s="12"/>
      <c r="IPX122" s="12"/>
      <c r="IPY122" s="12"/>
      <c r="IPZ122" s="12"/>
      <c r="IQA122" s="12"/>
      <c r="IQB122" s="12"/>
      <c r="IQC122" s="12"/>
      <c r="IQD122" s="12"/>
      <c r="IQE122" s="12"/>
      <c r="IQF122" s="12"/>
      <c r="IQG122" s="12"/>
      <c r="IQH122" s="12"/>
      <c r="IQI122" s="12"/>
      <c r="IQJ122" s="12"/>
      <c r="IQK122" s="12"/>
      <c r="IQL122" s="12"/>
      <c r="IQM122" s="12"/>
      <c r="IQN122" s="12"/>
      <c r="IQO122" s="12"/>
      <c r="IQP122" s="12"/>
      <c r="IQQ122" s="12"/>
      <c r="IQR122" s="12"/>
      <c r="IQS122" s="12"/>
      <c r="IQT122" s="12"/>
      <c r="IQU122" s="12"/>
      <c r="IQV122" s="12"/>
      <c r="IQW122" s="12"/>
      <c r="IQX122" s="12"/>
      <c r="IQY122" s="12"/>
      <c r="IQZ122" s="12"/>
      <c r="IRA122" s="12"/>
      <c r="IRB122" s="12"/>
      <c r="IRC122" s="12"/>
      <c r="IRD122" s="12"/>
      <c r="IRE122" s="12"/>
      <c r="IRF122" s="12"/>
      <c r="IRG122" s="12"/>
      <c r="IRH122" s="12"/>
      <c r="IRI122" s="12"/>
      <c r="IRJ122" s="12"/>
      <c r="IRK122" s="12"/>
      <c r="IRL122" s="12"/>
      <c r="IRM122" s="12"/>
      <c r="IRN122" s="12"/>
      <c r="IRO122" s="12"/>
      <c r="IRP122" s="12"/>
      <c r="IRQ122" s="12"/>
      <c r="IRR122" s="12"/>
      <c r="IRS122" s="12"/>
      <c r="IRT122" s="12"/>
      <c r="IRU122" s="12"/>
      <c r="IRV122" s="12"/>
      <c r="IRW122" s="12"/>
      <c r="IRX122" s="12"/>
      <c r="IRY122" s="12"/>
      <c r="IRZ122" s="12"/>
      <c r="ISA122" s="12"/>
      <c r="ISB122" s="12"/>
      <c r="ISC122" s="12"/>
      <c r="ISD122" s="12"/>
      <c r="ISE122" s="12"/>
      <c r="ISF122" s="12"/>
      <c r="ISG122" s="12"/>
      <c r="ISH122" s="12"/>
      <c r="ISI122" s="12"/>
      <c r="ISJ122" s="12"/>
      <c r="ISK122" s="12"/>
      <c r="ISL122" s="12"/>
      <c r="ISM122" s="12"/>
      <c r="ISN122" s="12"/>
      <c r="ISO122" s="12"/>
      <c r="ISP122" s="12"/>
      <c r="ISQ122" s="12"/>
      <c r="ISR122" s="12"/>
      <c r="ISS122" s="12"/>
      <c r="IST122" s="12"/>
      <c r="ISU122" s="12"/>
      <c r="ISV122" s="12"/>
      <c r="ISW122" s="12"/>
      <c r="ISX122" s="12"/>
      <c r="ISY122" s="12"/>
      <c r="ISZ122" s="12"/>
      <c r="ITA122" s="12"/>
      <c r="ITB122" s="12"/>
      <c r="ITC122" s="12"/>
      <c r="ITD122" s="12"/>
      <c r="ITE122" s="12"/>
      <c r="ITF122" s="12"/>
      <c r="ITG122" s="12"/>
      <c r="ITH122" s="12"/>
      <c r="ITI122" s="12"/>
      <c r="ITJ122" s="12"/>
      <c r="ITK122" s="12"/>
      <c r="ITL122" s="12"/>
      <c r="ITM122" s="12"/>
      <c r="ITN122" s="12"/>
      <c r="ITO122" s="12"/>
      <c r="ITP122" s="12"/>
      <c r="ITQ122" s="12"/>
      <c r="ITR122" s="12"/>
      <c r="ITS122" s="12"/>
      <c r="ITT122" s="12"/>
      <c r="ITU122" s="12"/>
      <c r="ITV122" s="12"/>
      <c r="ITW122" s="12"/>
      <c r="ITX122" s="12"/>
      <c r="ITY122" s="12"/>
      <c r="ITZ122" s="12"/>
      <c r="IUA122" s="12"/>
      <c r="IUB122" s="12"/>
      <c r="IUC122" s="12"/>
      <c r="IUD122" s="12"/>
      <c r="IUE122" s="12"/>
      <c r="IUF122" s="12"/>
      <c r="IUG122" s="12"/>
      <c r="IUH122" s="12"/>
      <c r="IUI122" s="12"/>
      <c r="IUJ122" s="12"/>
      <c r="IUK122" s="12"/>
      <c r="IUL122" s="12"/>
      <c r="IUM122" s="12"/>
      <c r="IUN122" s="12"/>
      <c r="IUO122" s="12"/>
      <c r="IUP122" s="12"/>
      <c r="IUQ122" s="12"/>
      <c r="IUR122" s="12"/>
      <c r="IUS122" s="12"/>
      <c r="IUT122" s="12"/>
      <c r="IUU122" s="12"/>
      <c r="IUV122" s="12"/>
      <c r="IUW122" s="12"/>
      <c r="IUX122" s="12"/>
      <c r="IUY122" s="12"/>
      <c r="IUZ122" s="12"/>
      <c r="IVA122" s="12"/>
      <c r="IVB122" s="12"/>
      <c r="IVC122" s="12"/>
      <c r="IVD122" s="12"/>
      <c r="IVE122" s="12"/>
      <c r="IVF122" s="12"/>
      <c r="IVG122" s="12"/>
      <c r="IVH122" s="12"/>
      <c r="IVI122" s="12"/>
      <c r="IVJ122" s="12"/>
      <c r="IVK122" s="12"/>
      <c r="IVL122" s="12"/>
      <c r="IVM122" s="12"/>
      <c r="IVN122" s="12"/>
      <c r="IVO122" s="12"/>
      <c r="IVP122" s="12"/>
      <c r="IVQ122" s="12"/>
      <c r="IVR122" s="12"/>
      <c r="IVS122" s="12"/>
      <c r="IVT122" s="12"/>
      <c r="IVU122" s="12"/>
      <c r="IVV122" s="12"/>
      <c r="IVW122" s="12"/>
      <c r="IVX122" s="12"/>
      <c r="IVY122" s="12"/>
      <c r="IVZ122" s="12"/>
      <c r="IWA122" s="12"/>
      <c r="IWB122" s="12"/>
      <c r="IWC122" s="12"/>
      <c r="IWD122" s="12"/>
      <c r="IWE122" s="12"/>
      <c r="IWF122" s="12"/>
      <c r="IWG122" s="12"/>
      <c r="IWH122" s="12"/>
      <c r="IWI122" s="12"/>
      <c r="IWJ122" s="12"/>
      <c r="IWK122" s="12"/>
      <c r="IWL122" s="12"/>
      <c r="IWM122" s="12"/>
      <c r="IWN122" s="12"/>
      <c r="IWO122" s="12"/>
      <c r="IWP122" s="12"/>
      <c r="IWQ122" s="12"/>
      <c r="IWR122" s="12"/>
      <c r="IWS122" s="12"/>
      <c r="IWT122" s="12"/>
      <c r="IWU122" s="12"/>
      <c r="IWV122" s="12"/>
      <c r="IWW122" s="12"/>
      <c r="IWX122" s="12"/>
      <c r="IWY122" s="12"/>
      <c r="IWZ122" s="12"/>
      <c r="IXA122" s="12"/>
      <c r="IXB122" s="12"/>
      <c r="IXC122" s="12"/>
      <c r="IXD122" s="12"/>
      <c r="IXE122" s="12"/>
      <c r="IXF122" s="12"/>
      <c r="IXG122" s="12"/>
      <c r="IXH122" s="12"/>
      <c r="IXI122" s="12"/>
      <c r="IXJ122" s="12"/>
      <c r="IXK122" s="12"/>
      <c r="IXL122" s="12"/>
      <c r="IXM122" s="12"/>
      <c r="IXN122" s="12"/>
      <c r="IXO122" s="12"/>
      <c r="IXP122" s="12"/>
      <c r="IXQ122" s="12"/>
      <c r="IXR122" s="12"/>
      <c r="IXS122" s="12"/>
      <c r="IXT122" s="12"/>
      <c r="IXU122" s="12"/>
      <c r="IXV122" s="12"/>
      <c r="IXW122" s="12"/>
      <c r="IXX122" s="12"/>
      <c r="IXY122" s="12"/>
      <c r="IXZ122" s="12"/>
      <c r="IYA122" s="12"/>
      <c r="IYB122" s="12"/>
      <c r="IYC122" s="12"/>
      <c r="IYD122" s="12"/>
      <c r="IYE122" s="12"/>
      <c r="IYF122" s="12"/>
      <c r="IYG122" s="12"/>
      <c r="IYH122" s="12"/>
      <c r="IYI122" s="12"/>
      <c r="IYJ122" s="12"/>
      <c r="IYK122" s="12"/>
      <c r="IYL122" s="12"/>
      <c r="IYM122" s="12"/>
      <c r="IYN122" s="12"/>
      <c r="IYO122" s="12"/>
      <c r="IYP122" s="12"/>
      <c r="IYQ122" s="12"/>
      <c r="IYR122" s="12"/>
      <c r="IYS122" s="12"/>
      <c r="IYT122" s="12"/>
      <c r="IYU122" s="12"/>
      <c r="IYV122" s="12"/>
      <c r="IYW122" s="12"/>
      <c r="IYX122" s="12"/>
      <c r="IYY122" s="12"/>
      <c r="IYZ122" s="12"/>
      <c r="IZA122" s="12"/>
      <c r="IZB122" s="12"/>
      <c r="IZC122" s="12"/>
      <c r="IZD122" s="12"/>
      <c r="IZE122" s="12"/>
      <c r="IZF122" s="12"/>
      <c r="IZG122" s="12"/>
      <c r="IZH122" s="12"/>
      <c r="IZI122" s="12"/>
      <c r="IZJ122" s="12"/>
      <c r="IZK122" s="12"/>
      <c r="IZL122" s="12"/>
      <c r="IZM122" s="12"/>
      <c r="IZN122" s="12"/>
      <c r="IZO122" s="12"/>
      <c r="IZP122" s="12"/>
      <c r="IZQ122" s="12"/>
      <c r="IZR122" s="12"/>
      <c r="IZS122" s="12"/>
      <c r="IZT122" s="12"/>
      <c r="IZU122" s="12"/>
      <c r="IZV122" s="12"/>
      <c r="IZW122" s="12"/>
      <c r="IZX122" s="12"/>
      <c r="IZY122" s="12"/>
      <c r="IZZ122" s="12"/>
      <c r="JAA122" s="12"/>
      <c r="JAB122" s="12"/>
      <c r="JAC122" s="12"/>
      <c r="JAD122" s="12"/>
      <c r="JAE122" s="12"/>
      <c r="JAF122" s="12"/>
      <c r="JAG122" s="12"/>
      <c r="JAH122" s="12"/>
      <c r="JAI122" s="12"/>
      <c r="JAJ122" s="12"/>
      <c r="JAK122" s="12"/>
      <c r="JAL122" s="12"/>
      <c r="JAM122" s="12"/>
      <c r="JAN122" s="12"/>
      <c r="JAO122" s="12"/>
      <c r="JAP122" s="12"/>
      <c r="JAQ122" s="12"/>
      <c r="JAR122" s="12"/>
      <c r="JAS122" s="12"/>
      <c r="JAT122" s="12"/>
      <c r="JAU122" s="12"/>
      <c r="JAV122" s="12"/>
      <c r="JAW122" s="12"/>
      <c r="JAX122" s="12"/>
      <c r="JAY122" s="12"/>
      <c r="JAZ122" s="12"/>
      <c r="JBA122" s="12"/>
      <c r="JBB122" s="12"/>
      <c r="JBC122" s="12"/>
      <c r="JBD122" s="12"/>
      <c r="JBE122" s="12"/>
      <c r="JBF122" s="12"/>
      <c r="JBG122" s="12"/>
      <c r="JBH122" s="12"/>
      <c r="JBI122" s="12"/>
      <c r="JBJ122" s="12"/>
      <c r="JBK122" s="12"/>
      <c r="JBL122" s="12"/>
      <c r="JBM122" s="12"/>
      <c r="JBN122" s="12"/>
      <c r="JBO122" s="12"/>
      <c r="JBP122" s="12"/>
      <c r="JBQ122" s="12"/>
      <c r="JBR122" s="12"/>
      <c r="JBS122" s="12"/>
      <c r="JBT122" s="12"/>
      <c r="JBU122" s="12"/>
      <c r="JBV122" s="12"/>
      <c r="JBW122" s="12"/>
      <c r="JBX122" s="12"/>
      <c r="JBY122" s="12"/>
      <c r="JBZ122" s="12"/>
      <c r="JCA122" s="12"/>
      <c r="JCB122" s="12"/>
      <c r="JCC122" s="12"/>
      <c r="JCD122" s="12"/>
      <c r="JCE122" s="12"/>
      <c r="JCF122" s="12"/>
      <c r="JCG122" s="12"/>
      <c r="JCH122" s="12"/>
      <c r="JCI122" s="12"/>
      <c r="JCJ122" s="12"/>
      <c r="JCK122" s="12"/>
      <c r="JCL122" s="12"/>
      <c r="JCM122" s="12"/>
      <c r="JCN122" s="12"/>
      <c r="JCO122" s="12"/>
      <c r="JCP122" s="12"/>
      <c r="JCQ122" s="12"/>
      <c r="JCR122" s="12"/>
      <c r="JCS122" s="12"/>
      <c r="JCT122" s="12"/>
      <c r="JCU122" s="12"/>
      <c r="JCV122" s="12"/>
      <c r="JCW122" s="12"/>
      <c r="JCX122" s="12"/>
      <c r="JCY122" s="12"/>
      <c r="JCZ122" s="12"/>
      <c r="JDA122" s="12"/>
      <c r="JDB122" s="12"/>
      <c r="JDC122" s="12"/>
      <c r="JDD122" s="12"/>
      <c r="JDE122" s="12"/>
      <c r="JDF122" s="12"/>
      <c r="JDG122" s="12"/>
      <c r="JDH122" s="12"/>
      <c r="JDI122" s="12"/>
      <c r="JDJ122" s="12"/>
      <c r="JDK122" s="12"/>
      <c r="JDL122" s="12"/>
      <c r="JDM122" s="12"/>
      <c r="JDN122" s="12"/>
      <c r="JDO122" s="12"/>
      <c r="JDP122" s="12"/>
      <c r="JDQ122" s="12"/>
      <c r="JDR122" s="12"/>
      <c r="JDS122" s="12"/>
      <c r="JDT122" s="12"/>
      <c r="JDU122" s="12"/>
      <c r="JDV122" s="12"/>
      <c r="JDW122" s="12"/>
      <c r="JDX122" s="12"/>
      <c r="JDY122" s="12"/>
      <c r="JDZ122" s="12"/>
      <c r="JEA122" s="12"/>
      <c r="JEB122" s="12"/>
      <c r="JEC122" s="12"/>
      <c r="JED122" s="12"/>
      <c r="JEE122" s="12"/>
      <c r="JEF122" s="12"/>
      <c r="JEG122" s="12"/>
      <c r="JEH122" s="12"/>
      <c r="JEI122" s="12"/>
      <c r="JEJ122" s="12"/>
      <c r="JEK122" s="12"/>
      <c r="JEL122" s="12"/>
      <c r="JEM122" s="12"/>
      <c r="JEN122" s="12"/>
      <c r="JEO122" s="12"/>
      <c r="JEP122" s="12"/>
      <c r="JEQ122" s="12"/>
      <c r="JER122" s="12"/>
      <c r="JES122" s="12"/>
      <c r="JET122" s="12"/>
      <c r="JEU122" s="12"/>
      <c r="JEV122" s="12"/>
      <c r="JEW122" s="12"/>
      <c r="JEX122" s="12"/>
      <c r="JEY122" s="12"/>
      <c r="JEZ122" s="12"/>
      <c r="JFA122" s="12"/>
      <c r="JFB122" s="12"/>
      <c r="JFC122" s="12"/>
      <c r="JFD122" s="12"/>
      <c r="JFE122" s="12"/>
      <c r="JFF122" s="12"/>
      <c r="JFG122" s="12"/>
      <c r="JFH122" s="12"/>
      <c r="JFI122" s="12"/>
      <c r="JFJ122" s="12"/>
      <c r="JFK122" s="12"/>
      <c r="JFL122" s="12"/>
      <c r="JFM122" s="12"/>
      <c r="JFN122" s="12"/>
      <c r="JFO122" s="12"/>
      <c r="JFP122" s="12"/>
      <c r="JFQ122" s="12"/>
      <c r="JFR122" s="12"/>
      <c r="JFS122" s="12"/>
      <c r="JFT122" s="12"/>
      <c r="JFU122" s="12"/>
      <c r="JFV122" s="12"/>
      <c r="JFW122" s="12"/>
      <c r="JFX122" s="12"/>
      <c r="JFY122" s="12"/>
      <c r="JFZ122" s="12"/>
      <c r="JGA122" s="12"/>
      <c r="JGB122" s="12"/>
      <c r="JGC122" s="12"/>
      <c r="JGD122" s="12"/>
      <c r="JGE122" s="12"/>
      <c r="JGF122" s="12"/>
      <c r="JGG122" s="12"/>
      <c r="JGH122" s="12"/>
      <c r="JGI122" s="12"/>
      <c r="JGJ122" s="12"/>
      <c r="JGK122" s="12"/>
      <c r="JGL122" s="12"/>
      <c r="JGM122" s="12"/>
      <c r="JGN122" s="12"/>
      <c r="JGO122" s="12"/>
      <c r="JGP122" s="12"/>
      <c r="JGQ122" s="12"/>
      <c r="JGR122" s="12"/>
      <c r="JGS122" s="12"/>
      <c r="JGT122" s="12"/>
      <c r="JGU122" s="12"/>
      <c r="JGV122" s="12"/>
      <c r="JGW122" s="12"/>
      <c r="JGX122" s="12"/>
      <c r="JGY122" s="12"/>
      <c r="JGZ122" s="12"/>
      <c r="JHA122" s="12"/>
      <c r="JHB122" s="12"/>
      <c r="JHC122" s="12"/>
      <c r="JHD122" s="12"/>
      <c r="JHE122" s="12"/>
      <c r="JHF122" s="12"/>
      <c r="JHG122" s="12"/>
      <c r="JHH122" s="12"/>
      <c r="JHI122" s="12"/>
      <c r="JHJ122" s="12"/>
      <c r="JHK122" s="12"/>
      <c r="JHL122" s="12"/>
      <c r="JHM122" s="12"/>
      <c r="JHN122" s="12"/>
      <c r="JHO122" s="12"/>
      <c r="JHP122" s="12"/>
      <c r="JHQ122" s="12"/>
      <c r="JHR122" s="12"/>
      <c r="JHS122" s="12"/>
      <c r="JHT122" s="12"/>
      <c r="JHU122" s="12"/>
      <c r="JHV122" s="12"/>
      <c r="JHW122" s="12"/>
      <c r="JHX122" s="12"/>
      <c r="JHY122" s="12"/>
      <c r="JHZ122" s="12"/>
      <c r="JIA122" s="12"/>
      <c r="JIB122" s="12"/>
      <c r="JIC122" s="12"/>
      <c r="JID122" s="12"/>
      <c r="JIE122" s="12"/>
      <c r="JIF122" s="12"/>
      <c r="JIG122" s="12"/>
      <c r="JIH122" s="12"/>
      <c r="JII122" s="12"/>
      <c r="JIJ122" s="12"/>
      <c r="JIK122" s="12"/>
      <c r="JIL122" s="12"/>
      <c r="JIM122" s="12"/>
      <c r="JIN122" s="12"/>
      <c r="JIO122" s="12"/>
      <c r="JIP122" s="12"/>
      <c r="JIQ122" s="12"/>
      <c r="JIR122" s="12"/>
      <c r="JIS122" s="12"/>
      <c r="JIT122" s="12"/>
      <c r="JIU122" s="12"/>
      <c r="JIV122" s="12"/>
      <c r="JIW122" s="12"/>
      <c r="JIX122" s="12"/>
      <c r="JIY122" s="12"/>
      <c r="JIZ122" s="12"/>
      <c r="JJA122" s="12"/>
      <c r="JJB122" s="12"/>
      <c r="JJC122" s="12"/>
      <c r="JJD122" s="12"/>
      <c r="JJE122" s="12"/>
      <c r="JJF122" s="12"/>
      <c r="JJG122" s="12"/>
      <c r="JJH122" s="12"/>
      <c r="JJI122" s="12"/>
      <c r="JJJ122" s="12"/>
      <c r="JJK122" s="12"/>
      <c r="JJL122" s="12"/>
      <c r="JJM122" s="12"/>
      <c r="JJN122" s="12"/>
      <c r="JJO122" s="12"/>
      <c r="JJP122" s="12"/>
      <c r="JJQ122" s="12"/>
      <c r="JJR122" s="12"/>
      <c r="JJS122" s="12"/>
      <c r="JJT122" s="12"/>
      <c r="JJU122" s="12"/>
      <c r="JJV122" s="12"/>
      <c r="JJW122" s="12"/>
      <c r="JJX122" s="12"/>
      <c r="JJY122" s="12"/>
      <c r="JJZ122" s="12"/>
      <c r="JKA122" s="12"/>
      <c r="JKB122" s="12"/>
      <c r="JKC122" s="12"/>
      <c r="JKD122" s="12"/>
      <c r="JKE122" s="12"/>
      <c r="JKF122" s="12"/>
      <c r="JKG122" s="12"/>
      <c r="JKH122" s="12"/>
      <c r="JKI122" s="12"/>
      <c r="JKJ122" s="12"/>
      <c r="JKK122" s="12"/>
      <c r="JKL122" s="12"/>
      <c r="JKM122" s="12"/>
      <c r="JKN122" s="12"/>
      <c r="JKO122" s="12"/>
      <c r="JKP122" s="12"/>
      <c r="JKQ122" s="12"/>
      <c r="JKR122" s="12"/>
      <c r="JKS122" s="12"/>
      <c r="JKT122" s="12"/>
      <c r="JKU122" s="12"/>
      <c r="JKV122" s="12"/>
      <c r="JKW122" s="12"/>
      <c r="JKX122" s="12"/>
      <c r="JKY122" s="12"/>
      <c r="JKZ122" s="12"/>
      <c r="JLA122" s="12"/>
      <c r="JLB122" s="12"/>
      <c r="JLC122" s="12"/>
      <c r="JLD122" s="12"/>
      <c r="JLE122" s="12"/>
      <c r="JLF122" s="12"/>
      <c r="JLG122" s="12"/>
      <c r="JLH122" s="12"/>
      <c r="JLI122" s="12"/>
      <c r="JLJ122" s="12"/>
      <c r="JLK122" s="12"/>
      <c r="JLL122" s="12"/>
      <c r="JLM122" s="12"/>
      <c r="JLN122" s="12"/>
      <c r="JLO122" s="12"/>
      <c r="JLP122" s="12"/>
      <c r="JLQ122" s="12"/>
      <c r="JLR122" s="12"/>
      <c r="JLS122" s="12"/>
      <c r="JLT122" s="12"/>
      <c r="JLU122" s="12"/>
      <c r="JLV122" s="12"/>
      <c r="JLW122" s="12"/>
      <c r="JLX122" s="12"/>
      <c r="JLY122" s="12"/>
      <c r="JLZ122" s="12"/>
      <c r="JMA122" s="12"/>
      <c r="JMB122" s="12"/>
      <c r="JMC122" s="12"/>
      <c r="JMD122" s="12"/>
      <c r="JME122" s="12"/>
      <c r="JMF122" s="12"/>
      <c r="JMG122" s="12"/>
      <c r="JMH122" s="12"/>
      <c r="JMI122" s="12"/>
      <c r="JMJ122" s="12"/>
      <c r="JMK122" s="12"/>
      <c r="JML122" s="12"/>
      <c r="JMM122" s="12"/>
      <c r="JMN122" s="12"/>
      <c r="JMO122" s="12"/>
      <c r="JMP122" s="12"/>
      <c r="JMQ122" s="12"/>
      <c r="JMR122" s="12"/>
      <c r="JMS122" s="12"/>
      <c r="JMT122" s="12"/>
      <c r="JMU122" s="12"/>
      <c r="JMV122" s="12"/>
      <c r="JMW122" s="12"/>
      <c r="JMX122" s="12"/>
      <c r="JMY122" s="12"/>
      <c r="JMZ122" s="12"/>
      <c r="JNA122" s="12"/>
      <c r="JNB122" s="12"/>
      <c r="JNC122" s="12"/>
      <c r="JND122" s="12"/>
      <c r="JNE122" s="12"/>
      <c r="JNF122" s="12"/>
      <c r="JNG122" s="12"/>
      <c r="JNH122" s="12"/>
      <c r="JNI122" s="12"/>
      <c r="JNJ122" s="12"/>
      <c r="JNK122" s="12"/>
      <c r="JNL122" s="12"/>
      <c r="JNM122" s="12"/>
      <c r="JNN122" s="12"/>
      <c r="JNO122" s="12"/>
      <c r="JNP122" s="12"/>
      <c r="JNQ122" s="12"/>
      <c r="JNR122" s="12"/>
      <c r="JNS122" s="12"/>
      <c r="JNT122" s="12"/>
      <c r="JNU122" s="12"/>
      <c r="JNV122" s="12"/>
      <c r="JNW122" s="12"/>
      <c r="JNX122" s="12"/>
      <c r="JNY122" s="12"/>
      <c r="JNZ122" s="12"/>
      <c r="JOA122" s="12"/>
      <c r="JOB122" s="12"/>
      <c r="JOC122" s="12"/>
      <c r="JOD122" s="12"/>
      <c r="JOE122" s="12"/>
      <c r="JOF122" s="12"/>
      <c r="JOG122" s="12"/>
      <c r="JOH122" s="12"/>
      <c r="JOI122" s="12"/>
      <c r="JOJ122" s="12"/>
      <c r="JOK122" s="12"/>
      <c r="JOL122" s="12"/>
      <c r="JOM122" s="12"/>
      <c r="JON122" s="12"/>
      <c r="JOO122" s="12"/>
      <c r="JOP122" s="12"/>
      <c r="JOQ122" s="12"/>
      <c r="JOR122" s="12"/>
      <c r="JOS122" s="12"/>
      <c r="JOT122" s="12"/>
      <c r="JOU122" s="12"/>
      <c r="JOV122" s="12"/>
      <c r="JOW122" s="12"/>
      <c r="JOX122" s="12"/>
      <c r="JOY122" s="12"/>
      <c r="JOZ122" s="12"/>
      <c r="JPA122" s="12"/>
      <c r="JPB122" s="12"/>
      <c r="JPC122" s="12"/>
      <c r="JPD122" s="12"/>
      <c r="JPE122" s="12"/>
      <c r="JPF122" s="12"/>
      <c r="JPG122" s="12"/>
      <c r="JPH122" s="12"/>
      <c r="JPI122" s="12"/>
      <c r="JPJ122" s="12"/>
      <c r="JPK122" s="12"/>
      <c r="JPL122" s="12"/>
      <c r="JPM122" s="12"/>
      <c r="JPN122" s="12"/>
      <c r="JPO122" s="12"/>
      <c r="JPP122" s="12"/>
      <c r="JPQ122" s="12"/>
      <c r="JPR122" s="12"/>
      <c r="JPS122" s="12"/>
      <c r="JPT122" s="12"/>
      <c r="JPU122" s="12"/>
      <c r="JPV122" s="12"/>
      <c r="JPW122" s="12"/>
      <c r="JPX122" s="12"/>
      <c r="JPY122" s="12"/>
      <c r="JPZ122" s="12"/>
      <c r="JQA122" s="12"/>
      <c r="JQB122" s="12"/>
      <c r="JQC122" s="12"/>
      <c r="JQD122" s="12"/>
      <c r="JQE122" s="12"/>
      <c r="JQF122" s="12"/>
      <c r="JQG122" s="12"/>
      <c r="JQH122" s="12"/>
      <c r="JQI122" s="12"/>
      <c r="JQJ122" s="12"/>
      <c r="JQK122" s="12"/>
      <c r="JQL122" s="12"/>
      <c r="JQM122" s="12"/>
      <c r="JQN122" s="12"/>
      <c r="JQO122" s="12"/>
      <c r="JQP122" s="12"/>
      <c r="JQQ122" s="12"/>
      <c r="JQR122" s="12"/>
      <c r="JQS122" s="12"/>
      <c r="JQT122" s="12"/>
      <c r="JQU122" s="12"/>
      <c r="JQV122" s="12"/>
      <c r="JQW122" s="12"/>
      <c r="JQX122" s="12"/>
      <c r="JQY122" s="12"/>
      <c r="JQZ122" s="12"/>
      <c r="JRA122" s="12"/>
      <c r="JRB122" s="12"/>
      <c r="JRC122" s="12"/>
      <c r="JRD122" s="12"/>
      <c r="JRE122" s="12"/>
      <c r="JRF122" s="12"/>
      <c r="JRG122" s="12"/>
      <c r="JRH122" s="12"/>
      <c r="JRI122" s="12"/>
      <c r="JRJ122" s="12"/>
      <c r="JRK122" s="12"/>
      <c r="JRL122" s="12"/>
      <c r="JRM122" s="12"/>
      <c r="JRN122" s="12"/>
      <c r="JRO122" s="12"/>
      <c r="JRP122" s="12"/>
      <c r="JRQ122" s="12"/>
      <c r="JRR122" s="12"/>
      <c r="JRS122" s="12"/>
      <c r="JRT122" s="12"/>
      <c r="JRU122" s="12"/>
      <c r="JRV122" s="12"/>
      <c r="JRW122" s="12"/>
      <c r="JRX122" s="12"/>
      <c r="JRY122" s="12"/>
      <c r="JRZ122" s="12"/>
      <c r="JSA122" s="12"/>
      <c r="JSB122" s="12"/>
      <c r="JSC122" s="12"/>
      <c r="JSD122" s="12"/>
      <c r="JSE122" s="12"/>
      <c r="JSF122" s="12"/>
      <c r="JSG122" s="12"/>
      <c r="JSH122" s="12"/>
      <c r="JSI122" s="12"/>
      <c r="JSJ122" s="12"/>
      <c r="JSK122" s="12"/>
      <c r="JSL122" s="12"/>
      <c r="JSM122" s="12"/>
      <c r="JSN122" s="12"/>
      <c r="JSO122" s="12"/>
      <c r="JSP122" s="12"/>
      <c r="JSQ122" s="12"/>
      <c r="JSR122" s="12"/>
      <c r="JSS122" s="12"/>
      <c r="JST122" s="12"/>
      <c r="JSU122" s="12"/>
      <c r="JSV122" s="12"/>
      <c r="JSW122" s="12"/>
      <c r="JSX122" s="12"/>
      <c r="JSY122" s="12"/>
      <c r="JSZ122" s="12"/>
      <c r="JTA122" s="12"/>
      <c r="JTB122" s="12"/>
      <c r="JTC122" s="12"/>
      <c r="JTD122" s="12"/>
      <c r="JTE122" s="12"/>
      <c r="JTF122" s="12"/>
      <c r="JTG122" s="12"/>
      <c r="JTH122" s="12"/>
      <c r="JTI122" s="12"/>
      <c r="JTJ122" s="12"/>
      <c r="JTK122" s="12"/>
      <c r="JTL122" s="12"/>
      <c r="JTM122" s="12"/>
      <c r="JTN122" s="12"/>
      <c r="JTO122" s="12"/>
      <c r="JTP122" s="12"/>
      <c r="JTQ122" s="12"/>
      <c r="JTR122" s="12"/>
      <c r="JTS122" s="12"/>
      <c r="JTT122" s="12"/>
      <c r="JTU122" s="12"/>
      <c r="JTV122" s="12"/>
      <c r="JTW122" s="12"/>
      <c r="JTX122" s="12"/>
      <c r="JTY122" s="12"/>
      <c r="JTZ122" s="12"/>
      <c r="JUA122" s="12"/>
      <c r="JUB122" s="12"/>
      <c r="JUC122" s="12"/>
      <c r="JUD122" s="12"/>
      <c r="JUE122" s="12"/>
      <c r="JUF122" s="12"/>
      <c r="JUG122" s="12"/>
      <c r="JUH122" s="12"/>
      <c r="JUI122" s="12"/>
      <c r="JUJ122" s="12"/>
      <c r="JUK122" s="12"/>
      <c r="JUL122" s="12"/>
      <c r="JUM122" s="12"/>
      <c r="JUN122" s="12"/>
      <c r="JUO122" s="12"/>
      <c r="JUP122" s="12"/>
      <c r="JUQ122" s="12"/>
      <c r="JUR122" s="12"/>
      <c r="JUS122" s="12"/>
      <c r="JUT122" s="12"/>
      <c r="JUU122" s="12"/>
      <c r="JUV122" s="12"/>
      <c r="JUW122" s="12"/>
      <c r="JUX122" s="12"/>
      <c r="JUY122" s="12"/>
      <c r="JUZ122" s="12"/>
      <c r="JVA122" s="12"/>
      <c r="JVB122" s="12"/>
      <c r="JVC122" s="12"/>
      <c r="JVD122" s="12"/>
      <c r="JVE122" s="12"/>
      <c r="JVF122" s="12"/>
      <c r="JVG122" s="12"/>
      <c r="JVH122" s="12"/>
      <c r="JVI122" s="12"/>
      <c r="JVJ122" s="12"/>
      <c r="JVK122" s="12"/>
      <c r="JVL122" s="12"/>
      <c r="JVM122" s="12"/>
      <c r="JVN122" s="12"/>
      <c r="JVO122" s="12"/>
      <c r="JVP122" s="12"/>
      <c r="JVQ122" s="12"/>
      <c r="JVR122" s="12"/>
      <c r="JVS122" s="12"/>
      <c r="JVT122" s="12"/>
      <c r="JVU122" s="12"/>
      <c r="JVV122" s="12"/>
      <c r="JVW122" s="12"/>
      <c r="JVX122" s="12"/>
      <c r="JVY122" s="12"/>
      <c r="JVZ122" s="12"/>
      <c r="JWA122" s="12"/>
      <c r="JWB122" s="12"/>
      <c r="JWC122" s="12"/>
      <c r="JWD122" s="12"/>
      <c r="JWE122" s="12"/>
      <c r="JWF122" s="12"/>
      <c r="JWG122" s="12"/>
      <c r="JWH122" s="12"/>
      <c r="JWI122" s="12"/>
      <c r="JWJ122" s="12"/>
      <c r="JWK122" s="12"/>
      <c r="JWL122" s="12"/>
      <c r="JWM122" s="12"/>
      <c r="JWN122" s="12"/>
      <c r="JWO122" s="12"/>
      <c r="JWP122" s="12"/>
      <c r="JWQ122" s="12"/>
      <c r="JWR122" s="12"/>
      <c r="JWS122" s="12"/>
      <c r="JWT122" s="12"/>
      <c r="JWU122" s="12"/>
      <c r="JWV122" s="12"/>
      <c r="JWW122" s="12"/>
      <c r="JWX122" s="12"/>
      <c r="JWY122" s="12"/>
      <c r="JWZ122" s="12"/>
      <c r="JXA122" s="12"/>
      <c r="JXB122" s="12"/>
      <c r="JXC122" s="12"/>
      <c r="JXD122" s="12"/>
      <c r="JXE122" s="12"/>
      <c r="JXF122" s="12"/>
      <c r="JXG122" s="12"/>
      <c r="JXH122" s="12"/>
      <c r="JXI122" s="12"/>
      <c r="JXJ122" s="12"/>
      <c r="JXK122" s="12"/>
      <c r="JXL122" s="12"/>
      <c r="JXM122" s="12"/>
      <c r="JXN122" s="12"/>
      <c r="JXO122" s="12"/>
      <c r="JXP122" s="12"/>
      <c r="JXQ122" s="12"/>
      <c r="JXR122" s="12"/>
      <c r="JXS122" s="12"/>
      <c r="JXT122" s="12"/>
      <c r="JXU122" s="12"/>
      <c r="JXV122" s="12"/>
      <c r="JXW122" s="12"/>
      <c r="JXX122" s="12"/>
      <c r="JXY122" s="12"/>
      <c r="JXZ122" s="12"/>
      <c r="JYA122" s="12"/>
      <c r="JYB122" s="12"/>
      <c r="JYC122" s="12"/>
      <c r="JYD122" s="12"/>
      <c r="JYE122" s="12"/>
      <c r="JYF122" s="12"/>
      <c r="JYG122" s="12"/>
      <c r="JYH122" s="12"/>
      <c r="JYI122" s="12"/>
      <c r="JYJ122" s="12"/>
      <c r="JYK122" s="12"/>
      <c r="JYL122" s="12"/>
      <c r="JYM122" s="12"/>
      <c r="JYN122" s="12"/>
      <c r="JYO122" s="12"/>
      <c r="JYP122" s="12"/>
      <c r="JYQ122" s="12"/>
      <c r="JYR122" s="12"/>
      <c r="JYS122" s="12"/>
      <c r="JYT122" s="12"/>
      <c r="JYU122" s="12"/>
      <c r="JYV122" s="12"/>
      <c r="JYW122" s="12"/>
      <c r="JYX122" s="12"/>
      <c r="JYY122" s="12"/>
      <c r="JYZ122" s="12"/>
      <c r="JZA122" s="12"/>
      <c r="JZB122" s="12"/>
      <c r="JZC122" s="12"/>
      <c r="JZD122" s="12"/>
      <c r="JZE122" s="12"/>
      <c r="JZF122" s="12"/>
      <c r="JZG122" s="12"/>
      <c r="JZH122" s="12"/>
      <c r="JZI122" s="12"/>
      <c r="JZJ122" s="12"/>
      <c r="JZK122" s="12"/>
      <c r="JZL122" s="12"/>
      <c r="JZM122" s="12"/>
      <c r="JZN122" s="12"/>
      <c r="JZO122" s="12"/>
      <c r="JZP122" s="12"/>
      <c r="JZQ122" s="12"/>
      <c r="JZR122" s="12"/>
      <c r="JZS122" s="12"/>
      <c r="JZT122" s="12"/>
      <c r="JZU122" s="12"/>
      <c r="JZV122" s="12"/>
      <c r="JZW122" s="12"/>
      <c r="JZX122" s="12"/>
      <c r="JZY122" s="12"/>
      <c r="JZZ122" s="12"/>
      <c r="KAA122" s="12"/>
      <c r="KAB122" s="12"/>
      <c r="KAC122" s="12"/>
      <c r="KAD122" s="12"/>
      <c r="KAE122" s="12"/>
      <c r="KAF122" s="12"/>
      <c r="KAG122" s="12"/>
      <c r="KAH122" s="12"/>
      <c r="KAI122" s="12"/>
      <c r="KAJ122" s="12"/>
      <c r="KAK122" s="12"/>
      <c r="KAL122" s="12"/>
      <c r="KAM122" s="12"/>
      <c r="KAN122" s="12"/>
      <c r="KAO122" s="12"/>
      <c r="KAP122" s="12"/>
      <c r="KAQ122" s="12"/>
      <c r="KAR122" s="12"/>
      <c r="KAS122" s="12"/>
      <c r="KAT122" s="12"/>
      <c r="KAU122" s="12"/>
      <c r="KAV122" s="12"/>
      <c r="KAW122" s="12"/>
      <c r="KAX122" s="12"/>
      <c r="KAY122" s="12"/>
      <c r="KAZ122" s="12"/>
      <c r="KBA122" s="12"/>
      <c r="KBB122" s="12"/>
      <c r="KBC122" s="12"/>
      <c r="KBD122" s="12"/>
      <c r="KBE122" s="12"/>
      <c r="KBF122" s="12"/>
      <c r="KBG122" s="12"/>
      <c r="KBH122" s="12"/>
      <c r="KBI122" s="12"/>
      <c r="KBJ122" s="12"/>
      <c r="KBK122" s="12"/>
      <c r="KBL122" s="12"/>
      <c r="KBM122" s="12"/>
      <c r="KBN122" s="12"/>
      <c r="KBO122" s="12"/>
      <c r="KBP122" s="12"/>
      <c r="KBQ122" s="12"/>
      <c r="KBR122" s="12"/>
      <c r="KBS122" s="12"/>
      <c r="KBT122" s="12"/>
      <c r="KBU122" s="12"/>
      <c r="KBV122" s="12"/>
      <c r="KBW122" s="12"/>
      <c r="KBX122" s="12"/>
      <c r="KBY122" s="12"/>
      <c r="KBZ122" s="12"/>
      <c r="KCA122" s="12"/>
      <c r="KCB122" s="12"/>
      <c r="KCC122" s="12"/>
      <c r="KCD122" s="12"/>
      <c r="KCE122" s="12"/>
      <c r="KCF122" s="12"/>
      <c r="KCG122" s="12"/>
      <c r="KCH122" s="12"/>
      <c r="KCI122" s="12"/>
      <c r="KCJ122" s="12"/>
      <c r="KCK122" s="12"/>
      <c r="KCL122" s="12"/>
      <c r="KCM122" s="12"/>
      <c r="KCN122" s="12"/>
      <c r="KCO122" s="12"/>
      <c r="KCP122" s="12"/>
      <c r="KCQ122" s="12"/>
      <c r="KCR122" s="12"/>
      <c r="KCS122" s="12"/>
      <c r="KCT122" s="12"/>
      <c r="KCU122" s="12"/>
      <c r="KCV122" s="12"/>
      <c r="KCW122" s="12"/>
      <c r="KCX122" s="12"/>
      <c r="KCY122" s="12"/>
      <c r="KCZ122" s="12"/>
      <c r="KDA122" s="12"/>
      <c r="KDB122" s="12"/>
      <c r="KDC122" s="12"/>
      <c r="KDD122" s="12"/>
      <c r="KDE122" s="12"/>
      <c r="KDF122" s="12"/>
      <c r="KDG122" s="12"/>
      <c r="KDH122" s="12"/>
      <c r="KDI122" s="12"/>
      <c r="KDJ122" s="12"/>
      <c r="KDK122" s="12"/>
      <c r="KDL122" s="12"/>
      <c r="KDM122" s="12"/>
      <c r="KDN122" s="12"/>
      <c r="KDO122" s="12"/>
      <c r="KDP122" s="12"/>
      <c r="KDQ122" s="12"/>
      <c r="KDR122" s="12"/>
      <c r="KDS122" s="12"/>
      <c r="KDT122" s="12"/>
      <c r="KDU122" s="12"/>
      <c r="KDV122" s="12"/>
      <c r="KDW122" s="12"/>
      <c r="KDX122" s="12"/>
      <c r="KDY122" s="12"/>
      <c r="KDZ122" s="12"/>
      <c r="KEA122" s="12"/>
      <c r="KEB122" s="12"/>
      <c r="KEC122" s="12"/>
      <c r="KED122" s="12"/>
      <c r="KEE122" s="12"/>
      <c r="KEF122" s="12"/>
      <c r="KEG122" s="12"/>
      <c r="KEH122" s="12"/>
      <c r="KEI122" s="12"/>
      <c r="KEJ122" s="12"/>
      <c r="KEK122" s="12"/>
      <c r="KEL122" s="12"/>
      <c r="KEM122" s="12"/>
      <c r="KEN122" s="12"/>
      <c r="KEO122" s="12"/>
      <c r="KEP122" s="12"/>
      <c r="KEQ122" s="12"/>
      <c r="KER122" s="12"/>
      <c r="KES122" s="12"/>
      <c r="KET122" s="12"/>
      <c r="KEU122" s="12"/>
      <c r="KEV122" s="12"/>
      <c r="KEW122" s="12"/>
      <c r="KEX122" s="12"/>
      <c r="KEY122" s="12"/>
      <c r="KEZ122" s="12"/>
      <c r="KFA122" s="12"/>
      <c r="KFB122" s="12"/>
      <c r="KFC122" s="12"/>
      <c r="KFD122" s="12"/>
      <c r="KFE122" s="12"/>
      <c r="KFF122" s="12"/>
      <c r="KFG122" s="12"/>
      <c r="KFH122" s="12"/>
      <c r="KFI122" s="12"/>
      <c r="KFJ122" s="12"/>
      <c r="KFK122" s="12"/>
      <c r="KFL122" s="12"/>
      <c r="KFM122" s="12"/>
      <c r="KFN122" s="12"/>
      <c r="KFO122" s="12"/>
      <c r="KFP122" s="12"/>
      <c r="KFQ122" s="12"/>
      <c r="KFR122" s="12"/>
      <c r="KFS122" s="12"/>
      <c r="KFT122" s="12"/>
      <c r="KFU122" s="12"/>
      <c r="KFV122" s="12"/>
      <c r="KFW122" s="12"/>
      <c r="KFX122" s="12"/>
      <c r="KFY122" s="12"/>
      <c r="KFZ122" s="12"/>
      <c r="KGA122" s="12"/>
      <c r="KGB122" s="12"/>
      <c r="KGC122" s="12"/>
      <c r="KGD122" s="12"/>
      <c r="KGE122" s="12"/>
      <c r="KGF122" s="12"/>
      <c r="KGG122" s="12"/>
      <c r="KGH122" s="12"/>
      <c r="KGI122" s="12"/>
      <c r="KGJ122" s="12"/>
      <c r="KGK122" s="12"/>
      <c r="KGL122" s="12"/>
      <c r="KGM122" s="12"/>
      <c r="KGN122" s="12"/>
      <c r="KGO122" s="12"/>
      <c r="KGP122" s="12"/>
      <c r="KGQ122" s="12"/>
      <c r="KGR122" s="12"/>
      <c r="KGS122" s="12"/>
      <c r="KGT122" s="12"/>
      <c r="KGU122" s="12"/>
      <c r="KGV122" s="12"/>
      <c r="KGW122" s="12"/>
      <c r="KGX122" s="12"/>
      <c r="KGY122" s="12"/>
      <c r="KGZ122" s="12"/>
      <c r="KHA122" s="12"/>
      <c r="KHB122" s="12"/>
      <c r="KHC122" s="12"/>
      <c r="KHD122" s="12"/>
      <c r="KHE122" s="12"/>
      <c r="KHF122" s="12"/>
      <c r="KHG122" s="12"/>
      <c r="KHH122" s="12"/>
      <c r="KHI122" s="12"/>
      <c r="KHJ122" s="12"/>
      <c r="KHK122" s="12"/>
      <c r="KHL122" s="12"/>
      <c r="KHM122" s="12"/>
      <c r="KHN122" s="12"/>
      <c r="KHO122" s="12"/>
      <c r="KHP122" s="12"/>
      <c r="KHQ122" s="12"/>
      <c r="KHR122" s="12"/>
      <c r="KHS122" s="12"/>
      <c r="KHT122" s="12"/>
      <c r="KHU122" s="12"/>
      <c r="KHV122" s="12"/>
      <c r="KHW122" s="12"/>
      <c r="KHX122" s="12"/>
      <c r="KHY122" s="12"/>
      <c r="KHZ122" s="12"/>
      <c r="KIA122" s="12"/>
      <c r="KIB122" s="12"/>
      <c r="KIC122" s="12"/>
      <c r="KID122" s="12"/>
      <c r="KIE122" s="12"/>
      <c r="KIF122" s="12"/>
      <c r="KIG122" s="12"/>
      <c r="KIH122" s="12"/>
      <c r="KII122" s="12"/>
      <c r="KIJ122" s="12"/>
      <c r="KIK122" s="12"/>
      <c r="KIL122" s="12"/>
      <c r="KIM122" s="12"/>
      <c r="KIN122" s="12"/>
      <c r="KIO122" s="12"/>
      <c r="KIP122" s="12"/>
      <c r="KIQ122" s="12"/>
      <c r="KIR122" s="12"/>
      <c r="KIS122" s="12"/>
      <c r="KIT122" s="12"/>
      <c r="KIU122" s="12"/>
      <c r="KIV122" s="12"/>
      <c r="KIW122" s="12"/>
      <c r="KIX122" s="12"/>
      <c r="KIY122" s="12"/>
      <c r="KIZ122" s="12"/>
      <c r="KJA122" s="12"/>
      <c r="KJB122" s="12"/>
      <c r="KJC122" s="12"/>
      <c r="KJD122" s="12"/>
      <c r="KJE122" s="12"/>
      <c r="KJF122" s="12"/>
      <c r="KJG122" s="12"/>
      <c r="KJH122" s="12"/>
      <c r="KJI122" s="12"/>
      <c r="KJJ122" s="12"/>
      <c r="KJK122" s="12"/>
      <c r="KJL122" s="12"/>
      <c r="KJM122" s="12"/>
      <c r="KJN122" s="12"/>
      <c r="KJO122" s="12"/>
      <c r="KJP122" s="12"/>
      <c r="KJQ122" s="12"/>
      <c r="KJR122" s="12"/>
      <c r="KJS122" s="12"/>
      <c r="KJT122" s="12"/>
      <c r="KJU122" s="12"/>
      <c r="KJV122" s="12"/>
      <c r="KJW122" s="12"/>
      <c r="KJX122" s="12"/>
      <c r="KJY122" s="12"/>
      <c r="KJZ122" s="12"/>
      <c r="KKA122" s="12"/>
      <c r="KKB122" s="12"/>
      <c r="KKC122" s="12"/>
      <c r="KKD122" s="12"/>
      <c r="KKE122" s="12"/>
      <c r="KKF122" s="12"/>
      <c r="KKG122" s="12"/>
      <c r="KKH122" s="12"/>
      <c r="KKI122" s="12"/>
      <c r="KKJ122" s="12"/>
      <c r="KKK122" s="12"/>
      <c r="KKL122" s="12"/>
      <c r="KKM122" s="12"/>
      <c r="KKN122" s="12"/>
      <c r="KKO122" s="12"/>
      <c r="KKP122" s="12"/>
      <c r="KKQ122" s="12"/>
      <c r="KKR122" s="12"/>
      <c r="KKS122" s="12"/>
      <c r="KKT122" s="12"/>
      <c r="KKU122" s="12"/>
      <c r="KKV122" s="12"/>
      <c r="KKW122" s="12"/>
      <c r="KKX122" s="12"/>
      <c r="KKY122" s="12"/>
      <c r="KKZ122" s="12"/>
      <c r="KLA122" s="12"/>
      <c r="KLB122" s="12"/>
      <c r="KLC122" s="12"/>
      <c r="KLD122" s="12"/>
      <c r="KLE122" s="12"/>
      <c r="KLF122" s="12"/>
      <c r="KLG122" s="12"/>
      <c r="KLH122" s="12"/>
      <c r="KLI122" s="12"/>
      <c r="KLJ122" s="12"/>
      <c r="KLK122" s="12"/>
      <c r="KLL122" s="12"/>
      <c r="KLM122" s="12"/>
      <c r="KLN122" s="12"/>
      <c r="KLO122" s="12"/>
      <c r="KLP122" s="12"/>
      <c r="KLQ122" s="12"/>
      <c r="KLR122" s="12"/>
      <c r="KLS122" s="12"/>
      <c r="KLT122" s="12"/>
      <c r="KLU122" s="12"/>
      <c r="KLV122" s="12"/>
      <c r="KLW122" s="12"/>
      <c r="KLX122" s="12"/>
      <c r="KLY122" s="12"/>
      <c r="KLZ122" s="12"/>
      <c r="KMA122" s="12"/>
      <c r="KMB122" s="12"/>
      <c r="KMC122" s="12"/>
      <c r="KMD122" s="12"/>
      <c r="KME122" s="12"/>
      <c r="KMF122" s="12"/>
      <c r="KMG122" s="12"/>
      <c r="KMH122" s="12"/>
      <c r="KMI122" s="12"/>
      <c r="KMJ122" s="12"/>
      <c r="KMK122" s="12"/>
      <c r="KML122" s="12"/>
      <c r="KMM122" s="12"/>
      <c r="KMN122" s="12"/>
      <c r="KMO122" s="12"/>
      <c r="KMP122" s="12"/>
      <c r="KMQ122" s="12"/>
      <c r="KMR122" s="12"/>
      <c r="KMS122" s="12"/>
      <c r="KMT122" s="12"/>
      <c r="KMU122" s="12"/>
      <c r="KMV122" s="12"/>
      <c r="KMW122" s="12"/>
      <c r="KMX122" s="12"/>
      <c r="KMY122" s="12"/>
      <c r="KMZ122" s="12"/>
      <c r="KNA122" s="12"/>
      <c r="KNB122" s="12"/>
      <c r="KNC122" s="12"/>
      <c r="KND122" s="12"/>
      <c r="KNE122" s="12"/>
      <c r="KNF122" s="12"/>
      <c r="KNG122" s="12"/>
      <c r="KNH122" s="12"/>
      <c r="KNI122" s="12"/>
      <c r="KNJ122" s="12"/>
      <c r="KNK122" s="12"/>
      <c r="KNL122" s="12"/>
      <c r="KNM122" s="12"/>
      <c r="KNN122" s="12"/>
      <c r="KNO122" s="12"/>
      <c r="KNP122" s="12"/>
      <c r="KNQ122" s="12"/>
      <c r="KNR122" s="12"/>
      <c r="KNS122" s="12"/>
      <c r="KNT122" s="12"/>
      <c r="KNU122" s="12"/>
      <c r="KNV122" s="12"/>
      <c r="KNW122" s="12"/>
      <c r="KNX122" s="12"/>
      <c r="KNY122" s="12"/>
      <c r="KNZ122" s="12"/>
      <c r="KOA122" s="12"/>
      <c r="KOB122" s="12"/>
      <c r="KOC122" s="12"/>
      <c r="KOD122" s="12"/>
      <c r="KOE122" s="12"/>
      <c r="KOF122" s="12"/>
      <c r="KOG122" s="12"/>
      <c r="KOH122" s="12"/>
      <c r="KOI122" s="12"/>
      <c r="KOJ122" s="12"/>
      <c r="KOK122" s="12"/>
      <c r="KOL122" s="12"/>
      <c r="KOM122" s="12"/>
      <c r="KON122" s="12"/>
      <c r="KOO122" s="12"/>
      <c r="KOP122" s="12"/>
      <c r="KOQ122" s="12"/>
      <c r="KOR122" s="12"/>
      <c r="KOS122" s="12"/>
      <c r="KOT122" s="12"/>
      <c r="KOU122" s="12"/>
      <c r="KOV122" s="12"/>
      <c r="KOW122" s="12"/>
      <c r="KOX122" s="12"/>
      <c r="KOY122" s="12"/>
      <c r="KOZ122" s="12"/>
      <c r="KPA122" s="12"/>
      <c r="KPB122" s="12"/>
      <c r="KPC122" s="12"/>
      <c r="KPD122" s="12"/>
      <c r="KPE122" s="12"/>
      <c r="KPF122" s="12"/>
      <c r="KPG122" s="12"/>
      <c r="KPH122" s="12"/>
      <c r="KPI122" s="12"/>
      <c r="KPJ122" s="12"/>
      <c r="KPK122" s="12"/>
      <c r="KPL122" s="12"/>
      <c r="KPM122" s="12"/>
      <c r="KPN122" s="12"/>
      <c r="KPO122" s="12"/>
      <c r="KPP122" s="12"/>
      <c r="KPQ122" s="12"/>
      <c r="KPR122" s="12"/>
      <c r="KPS122" s="12"/>
      <c r="KPT122" s="12"/>
      <c r="KPU122" s="12"/>
      <c r="KPV122" s="12"/>
      <c r="KPW122" s="12"/>
      <c r="KPX122" s="12"/>
      <c r="KPY122" s="12"/>
      <c r="KPZ122" s="12"/>
      <c r="KQA122" s="12"/>
      <c r="KQB122" s="12"/>
      <c r="KQC122" s="12"/>
      <c r="KQD122" s="12"/>
      <c r="KQE122" s="12"/>
      <c r="KQF122" s="12"/>
      <c r="KQG122" s="12"/>
      <c r="KQH122" s="12"/>
      <c r="KQI122" s="12"/>
      <c r="KQJ122" s="12"/>
      <c r="KQK122" s="12"/>
      <c r="KQL122" s="12"/>
      <c r="KQM122" s="12"/>
      <c r="KQN122" s="12"/>
      <c r="KQO122" s="12"/>
      <c r="KQP122" s="12"/>
      <c r="KQQ122" s="12"/>
      <c r="KQR122" s="12"/>
      <c r="KQS122" s="12"/>
      <c r="KQT122" s="12"/>
      <c r="KQU122" s="12"/>
      <c r="KQV122" s="12"/>
      <c r="KQW122" s="12"/>
      <c r="KQX122" s="12"/>
      <c r="KQY122" s="12"/>
      <c r="KQZ122" s="12"/>
      <c r="KRA122" s="12"/>
      <c r="KRB122" s="12"/>
      <c r="KRC122" s="12"/>
      <c r="KRD122" s="12"/>
      <c r="KRE122" s="12"/>
      <c r="KRF122" s="12"/>
      <c r="KRG122" s="12"/>
      <c r="KRH122" s="12"/>
      <c r="KRI122" s="12"/>
      <c r="KRJ122" s="12"/>
      <c r="KRK122" s="12"/>
      <c r="KRL122" s="12"/>
      <c r="KRM122" s="12"/>
      <c r="KRN122" s="12"/>
      <c r="KRO122" s="12"/>
      <c r="KRP122" s="12"/>
      <c r="KRQ122" s="12"/>
      <c r="KRR122" s="12"/>
      <c r="KRS122" s="12"/>
      <c r="KRT122" s="12"/>
      <c r="KRU122" s="12"/>
      <c r="KRV122" s="12"/>
      <c r="KRW122" s="12"/>
      <c r="KRX122" s="12"/>
      <c r="KRY122" s="12"/>
      <c r="KRZ122" s="12"/>
      <c r="KSA122" s="12"/>
      <c r="KSB122" s="12"/>
      <c r="KSC122" s="12"/>
      <c r="KSD122" s="12"/>
      <c r="KSE122" s="12"/>
      <c r="KSF122" s="12"/>
      <c r="KSG122" s="12"/>
      <c r="KSH122" s="12"/>
      <c r="KSI122" s="12"/>
      <c r="KSJ122" s="12"/>
      <c r="KSK122" s="12"/>
      <c r="KSL122" s="12"/>
      <c r="KSM122" s="12"/>
      <c r="KSN122" s="12"/>
      <c r="KSO122" s="12"/>
      <c r="KSP122" s="12"/>
      <c r="KSQ122" s="12"/>
      <c r="KSR122" s="12"/>
      <c r="KSS122" s="12"/>
      <c r="KST122" s="12"/>
      <c r="KSU122" s="12"/>
      <c r="KSV122" s="12"/>
      <c r="KSW122" s="12"/>
      <c r="KSX122" s="12"/>
      <c r="KSY122" s="12"/>
      <c r="KSZ122" s="12"/>
      <c r="KTA122" s="12"/>
      <c r="KTB122" s="12"/>
      <c r="KTC122" s="12"/>
      <c r="KTD122" s="12"/>
      <c r="KTE122" s="12"/>
      <c r="KTF122" s="12"/>
      <c r="KTG122" s="12"/>
      <c r="KTH122" s="12"/>
      <c r="KTI122" s="12"/>
      <c r="KTJ122" s="12"/>
      <c r="KTK122" s="12"/>
      <c r="KTL122" s="12"/>
      <c r="KTM122" s="12"/>
      <c r="KTN122" s="12"/>
      <c r="KTO122" s="12"/>
      <c r="KTP122" s="12"/>
      <c r="KTQ122" s="12"/>
      <c r="KTR122" s="12"/>
      <c r="KTS122" s="12"/>
      <c r="KTT122" s="12"/>
      <c r="KTU122" s="12"/>
      <c r="KTV122" s="12"/>
      <c r="KTW122" s="12"/>
      <c r="KTX122" s="12"/>
      <c r="KTY122" s="12"/>
      <c r="KTZ122" s="12"/>
      <c r="KUA122" s="12"/>
      <c r="KUB122" s="12"/>
      <c r="KUC122" s="12"/>
      <c r="KUD122" s="12"/>
      <c r="KUE122" s="12"/>
      <c r="KUF122" s="12"/>
      <c r="KUG122" s="12"/>
      <c r="KUH122" s="12"/>
      <c r="KUI122" s="12"/>
      <c r="KUJ122" s="12"/>
      <c r="KUK122" s="12"/>
      <c r="KUL122" s="12"/>
      <c r="KUM122" s="12"/>
      <c r="KUN122" s="12"/>
      <c r="KUO122" s="12"/>
      <c r="KUP122" s="12"/>
      <c r="KUQ122" s="12"/>
      <c r="KUR122" s="12"/>
      <c r="KUS122" s="12"/>
      <c r="KUT122" s="12"/>
      <c r="KUU122" s="12"/>
      <c r="KUV122" s="12"/>
      <c r="KUW122" s="12"/>
      <c r="KUX122" s="12"/>
      <c r="KUY122" s="12"/>
      <c r="KUZ122" s="12"/>
      <c r="KVA122" s="12"/>
      <c r="KVB122" s="12"/>
      <c r="KVC122" s="12"/>
      <c r="KVD122" s="12"/>
      <c r="KVE122" s="12"/>
      <c r="KVF122" s="12"/>
      <c r="KVG122" s="12"/>
      <c r="KVH122" s="12"/>
      <c r="KVI122" s="12"/>
      <c r="KVJ122" s="12"/>
      <c r="KVK122" s="12"/>
      <c r="KVL122" s="12"/>
      <c r="KVM122" s="12"/>
      <c r="KVN122" s="12"/>
      <c r="KVO122" s="12"/>
      <c r="KVP122" s="12"/>
      <c r="KVQ122" s="12"/>
      <c r="KVR122" s="12"/>
      <c r="KVS122" s="12"/>
      <c r="KVT122" s="12"/>
      <c r="KVU122" s="12"/>
      <c r="KVV122" s="12"/>
      <c r="KVW122" s="12"/>
      <c r="KVX122" s="12"/>
      <c r="KVY122" s="12"/>
      <c r="KVZ122" s="12"/>
      <c r="KWA122" s="12"/>
      <c r="KWB122" s="12"/>
      <c r="KWC122" s="12"/>
      <c r="KWD122" s="12"/>
      <c r="KWE122" s="12"/>
      <c r="KWF122" s="12"/>
      <c r="KWG122" s="12"/>
      <c r="KWH122" s="12"/>
      <c r="KWI122" s="12"/>
      <c r="KWJ122" s="12"/>
      <c r="KWK122" s="12"/>
      <c r="KWL122" s="12"/>
      <c r="KWM122" s="12"/>
      <c r="KWN122" s="12"/>
      <c r="KWO122" s="12"/>
      <c r="KWP122" s="12"/>
      <c r="KWQ122" s="12"/>
      <c r="KWR122" s="12"/>
      <c r="KWS122" s="12"/>
      <c r="KWT122" s="12"/>
      <c r="KWU122" s="12"/>
      <c r="KWV122" s="12"/>
      <c r="KWW122" s="12"/>
      <c r="KWX122" s="12"/>
      <c r="KWY122" s="12"/>
      <c r="KWZ122" s="12"/>
      <c r="KXA122" s="12"/>
      <c r="KXB122" s="12"/>
      <c r="KXC122" s="12"/>
      <c r="KXD122" s="12"/>
      <c r="KXE122" s="12"/>
      <c r="KXF122" s="12"/>
      <c r="KXG122" s="12"/>
      <c r="KXH122" s="12"/>
      <c r="KXI122" s="12"/>
      <c r="KXJ122" s="12"/>
      <c r="KXK122" s="12"/>
      <c r="KXL122" s="12"/>
      <c r="KXM122" s="12"/>
      <c r="KXN122" s="12"/>
      <c r="KXO122" s="12"/>
      <c r="KXP122" s="12"/>
      <c r="KXQ122" s="12"/>
      <c r="KXR122" s="12"/>
      <c r="KXS122" s="12"/>
      <c r="KXT122" s="12"/>
      <c r="KXU122" s="12"/>
      <c r="KXV122" s="12"/>
      <c r="KXW122" s="12"/>
      <c r="KXX122" s="12"/>
      <c r="KXY122" s="12"/>
      <c r="KXZ122" s="12"/>
      <c r="KYA122" s="12"/>
      <c r="KYB122" s="12"/>
      <c r="KYC122" s="12"/>
      <c r="KYD122" s="12"/>
      <c r="KYE122" s="12"/>
      <c r="KYF122" s="12"/>
      <c r="KYG122" s="12"/>
      <c r="KYH122" s="12"/>
      <c r="KYI122" s="12"/>
      <c r="KYJ122" s="12"/>
      <c r="KYK122" s="12"/>
      <c r="KYL122" s="12"/>
      <c r="KYM122" s="12"/>
      <c r="KYN122" s="12"/>
      <c r="KYO122" s="12"/>
      <c r="KYP122" s="12"/>
      <c r="KYQ122" s="12"/>
      <c r="KYR122" s="12"/>
      <c r="KYS122" s="12"/>
      <c r="KYT122" s="12"/>
      <c r="KYU122" s="12"/>
      <c r="KYV122" s="12"/>
      <c r="KYW122" s="12"/>
      <c r="KYX122" s="12"/>
      <c r="KYY122" s="12"/>
      <c r="KYZ122" s="12"/>
      <c r="KZA122" s="12"/>
      <c r="KZB122" s="12"/>
      <c r="KZC122" s="12"/>
      <c r="KZD122" s="12"/>
      <c r="KZE122" s="12"/>
      <c r="KZF122" s="12"/>
      <c r="KZG122" s="12"/>
      <c r="KZH122" s="12"/>
      <c r="KZI122" s="12"/>
      <c r="KZJ122" s="12"/>
      <c r="KZK122" s="12"/>
      <c r="KZL122" s="12"/>
      <c r="KZM122" s="12"/>
      <c r="KZN122" s="12"/>
      <c r="KZO122" s="12"/>
      <c r="KZP122" s="12"/>
      <c r="KZQ122" s="12"/>
      <c r="KZR122" s="12"/>
      <c r="KZS122" s="12"/>
      <c r="KZT122" s="12"/>
      <c r="KZU122" s="12"/>
      <c r="KZV122" s="12"/>
      <c r="KZW122" s="12"/>
      <c r="KZX122" s="12"/>
      <c r="KZY122" s="12"/>
      <c r="KZZ122" s="12"/>
      <c r="LAA122" s="12"/>
      <c r="LAB122" s="12"/>
      <c r="LAC122" s="12"/>
      <c r="LAD122" s="12"/>
      <c r="LAE122" s="12"/>
      <c r="LAF122" s="12"/>
      <c r="LAG122" s="12"/>
      <c r="LAH122" s="12"/>
      <c r="LAI122" s="12"/>
      <c r="LAJ122" s="12"/>
      <c r="LAK122" s="12"/>
      <c r="LAL122" s="12"/>
      <c r="LAM122" s="12"/>
      <c r="LAN122" s="12"/>
      <c r="LAO122" s="12"/>
      <c r="LAP122" s="12"/>
      <c r="LAQ122" s="12"/>
      <c r="LAR122" s="12"/>
      <c r="LAS122" s="12"/>
      <c r="LAT122" s="12"/>
      <c r="LAU122" s="12"/>
      <c r="LAV122" s="12"/>
      <c r="LAW122" s="12"/>
      <c r="LAX122" s="12"/>
      <c r="LAY122" s="12"/>
      <c r="LAZ122" s="12"/>
      <c r="LBA122" s="12"/>
      <c r="LBB122" s="12"/>
      <c r="LBC122" s="12"/>
      <c r="LBD122" s="12"/>
      <c r="LBE122" s="12"/>
      <c r="LBF122" s="12"/>
      <c r="LBG122" s="12"/>
      <c r="LBH122" s="12"/>
      <c r="LBI122" s="12"/>
      <c r="LBJ122" s="12"/>
      <c r="LBK122" s="12"/>
      <c r="LBL122" s="12"/>
      <c r="LBM122" s="12"/>
      <c r="LBN122" s="12"/>
      <c r="LBO122" s="12"/>
      <c r="LBP122" s="12"/>
      <c r="LBQ122" s="12"/>
      <c r="LBR122" s="12"/>
      <c r="LBS122" s="12"/>
      <c r="LBT122" s="12"/>
      <c r="LBU122" s="12"/>
      <c r="LBV122" s="12"/>
      <c r="LBW122" s="12"/>
      <c r="LBX122" s="12"/>
      <c r="LBY122" s="12"/>
      <c r="LBZ122" s="12"/>
      <c r="LCA122" s="12"/>
      <c r="LCB122" s="12"/>
      <c r="LCC122" s="12"/>
      <c r="LCD122" s="12"/>
      <c r="LCE122" s="12"/>
      <c r="LCF122" s="12"/>
      <c r="LCG122" s="12"/>
      <c r="LCH122" s="12"/>
      <c r="LCI122" s="12"/>
      <c r="LCJ122" s="12"/>
      <c r="LCK122" s="12"/>
      <c r="LCL122" s="12"/>
      <c r="LCM122" s="12"/>
      <c r="LCN122" s="12"/>
      <c r="LCO122" s="12"/>
      <c r="LCP122" s="12"/>
      <c r="LCQ122" s="12"/>
      <c r="LCR122" s="12"/>
      <c r="LCS122" s="12"/>
      <c r="LCT122" s="12"/>
      <c r="LCU122" s="12"/>
      <c r="LCV122" s="12"/>
      <c r="LCW122" s="12"/>
      <c r="LCX122" s="12"/>
      <c r="LCY122" s="12"/>
      <c r="LCZ122" s="12"/>
      <c r="LDA122" s="12"/>
      <c r="LDB122" s="12"/>
      <c r="LDC122" s="12"/>
      <c r="LDD122" s="12"/>
      <c r="LDE122" s="12"/>
      <c r="LDF122" s="12"/>
      <c r="LDG122" s="12"/>
      <c r="LDH122" s="12"/>
      <c r="LDI122" s="12"/>
      <c r="LDJ122" s="12"/>
      <c r="LDK122" s="12"/>
      <c r="LDL122" s="12"/>
      <c r="LDM122" s="12"/>
      <c r="LDN122" s="12"/>
      <c r="LDO122" s="12"/>
      <c r="LDP122" s="12"/>
      <c r="LDQ122" s="12"/>
      <c r="LDR122" s="12"/>
      <c r="LDS122" s="12"/>
      <c r="LDT122" s="12"/>
      <c r="LDU122" s="12"/>
      <c r="LDV122" s="12"/>
      <c r="LDW122" s="12"/>
      <c r="LDX122" s="12"/>
      <c r="LDY122" s="12"/>
      <c r="LDZ122" s="12"/>
      <c r="LEA122" s="12"/>
      <c r="LEB122" s="12"/>
      <c r="LEC122" s="12"/>
      <c r="LED122" s="12"/>
      <c r="LEE122" s="12"/>
      <c r="LEF122" s="12"/>
      <c r="LEG122" s="12"/>
      <c r="LEH122" s="12"/>
      <c r="LEI122" s="12"/>
      <c r="LEJ122" s="12"/>
      <c r="LEK122" s="12"/>
      <c r="LEL122" s="12"/>
      <c r="LEM122" s="12"/>
      <c r="LEN122" s="12"/>
      <c r="LEO122" s="12"/>
      <c r="LEP122" s="12"/>
      <c r="LEQ122" s="12"/>
      <c r="LER122" s="12"/>
      <c r="LES122" s="12"/>
      <c r="LET122" s="12"/>
      <c r="LEU122" s="12"/>
      <c r="LEV122" s="12"/>
      <c r="LEW122" s="12"/>
      <c r="LEX122" s="12"/>
      <c r="LEY122" s="12"/>
      <c r="LEZ122" s="12"/>
      <c r="LFA122" s="12"/>
      <c r="LFB122" s="12"/>
      <c r="LFC122" s="12"/>
      <c r="LFD122" s="12"/>
      <c r="LFE122" s="12"/>
      <c r="LFF122" s="12"/>
      <c r="LFG122" s="12"/>
      <c r="LFH122" s="12"/>
      <c r="LFI122" s="12"/>
      <c r="LFJ122" s="12"/>
      <c r="LFK122" s="12"/>
      <c r="LFL122" s="12"/>
      <c r="LFM122" s="12"/>
      <c r="LFN122" s="12"/>
      <c r="LFO122" s="12"/>
      <c r="LFP122" s="12"/>
      <c r="LFQ122" s="12"/>
      <c r="LFR122" s="12"/>
      <c r="LFS122" s="12"/>
      <c r="LFT122" s="12"/>
      <c r="LFU122" s="12"/>
      <c r="LFV122" s="12"/>
      <c r="LFW122" s="12"/>
      <c r="LFX122" s="12"/>
      <c r="LFY122" s="12"/>
      <c r="LFZ122" s="12"/>
      <c r="LGA122" s="12"/>
      <c r="LGB122" s="12"/>
      <c r="LGC122" s="12"/>
      <c r="LGD122" s="12"/>
      <c r="LGE122" s="12"/>
      <c r="LGF122" s="12"/>
      <c r="LGG122" s="12"/>
      <c r="LGH122" s="12"/>
      <c r="LGI122" s="12"/>
      <c r="LGJ122" s="12"/>
      <c r="LGK122" s="12"/>
      <c r="LGL122" s="12"/>
      <c r="LGM122" s="12"/>
      <c r="LGN122" s="12"/>
      <c r="LGO122" s="12"/>
      <c r="LGP122" s="12"/>
      <c r="LGQ122" s="12"/>
      <c r="LGR122" s="12"/>
      <c r="LGS122" s="12"/>
      <c r="LGT122" s="12"/>
      <c r="LGU122" s="12"/>
      <c r="LGV122" s="12"/>
      <c r="LGW122" s="12"/>
      <c r="LGX122" s="12"/>
      <c r="LGY122" s="12"/>
      <c r="LGZ122" s="12"/>
      <c r="LHA122" s="12"/>
      <c r="LHB122" s="12"/>
      <c r="LHC122" s="12"/>
      <c r="LHD122" s="12"/>
      <c r="LHE122" s="12"/>
      <c r="LHF122" s="12"/>
      <c r="LHG122" s="12"/>
      <c r="LHH122" s="12"/>
      <c r="LHI122" s="12"/>
      <c r="LHJ122" s="12"/>
      <c r="LHK122" s="12"/>
      <c r="LHL122" s="12"/>
      <c r="LHM122" s="12"/>
      <c r="LHN122" s="12"/>
      <c r="LHO122" s="12"/>
      <c r="LHP122" s="12"/>
      <c r="LHQ122" s="12"/>
      <c r="LHR122" s="12"/>
      <c r="LHS122" s="12"/>
      <c r="LHT122" s="12"/>
      <c r="LHU122" s="12"/>
      <c r="LHV122" s="12"/>
      <c r="LHW122" s="12"/>
      <c r="LHX122" s="12"/>
      <c r="LHY122" s="12"/>
      <c r="LHZ122" s="12"/>
      <c r="LIA122" s="12"/>
      <c r="LIB122" s="12"/>
      <c r="LIC122" s="12"/>
      <c r="LID122" s="12"/>
      <c r="LIE122" s="12"/>
      <c r="LIF122" s="12"/>
      <c r="LIG122" s="12"/>
      <c r="LIH122" s="12"/>
      <c r="LII122" s="12"/>
      <c r="LIJ122" s="12"/>
      <c r="LIK122" s="12"/>
      <c r="LIL122" s="12"/>
      <c r="LIM122" s="12"/>
      <c r="LIN122" s="12"/>
      <c r="LIO122" s="12"/>
      <c r="LIP122" s="12"/>
      <c r="LIQ122" s="12"/>
      <c r="LIR122" s="12"/>
      <c r="LIS122" s="12"/>
      <c r="LIT122" s="12"/>
      <c r="LIU122" s="12"/>
      <c r="LIV122" s="12"/>
      <c r="LIW122" s="12"/>
      <c r="LIX122" s="12"/>
      <c r="LIY122" s="12"/>
      <c r="LIZ122" s="12"/>
      <c r="LJA122" s="12"/>
      <c r="LJB122" s="12"/>
      <c r="LJC122" s="12"/>
      <c r="LJD122" s="12"/>
      <c r="LJE122" s="12"/>
      <c r="LJF122" s="12"/>
      <c r="LJG122" s="12"/>
      <c r="LJH122" s="12"/>
      <c r="LJI122" s="12"/>
      <c r="LJJ122" s="12"/>
      <c r="LJK122" s="12"/>
      <c r="LJL122" s="12"/>
      <c r="LJM122" s="12"/>
      <c r="LJN122" s="12"/>
      <c r="LJO122" s="12"/>
      <c r="LJP122" s="12"/>
      <c r="LJQ122" s="12"/>
      <c r="LJR122" s="12"/>
      <c r="LJS122" s="12"/>
      <c r="LJT122" s="12"/>
      <c r="LJU122" s="12"/>
      <c r="LJV122" s="12"/>
      <c r="LJW122" s="12"/>
      <c r="LJX122" s="12"/>
      <c r="LJY122" s="12"/>
      <c r="LJZ122" s="12"/>
      <c r="LKA122" s="12"/>
      <c r="LKB122" s="12"/>
      <c r="LKC122" s="12"/>
      <c r="LKD122" s="12"/>
      <c r="LKE122" s="12"/>
      <c r="LKF122" s="12"/>
      <c r="LKG122" s="12"/>
      <c r="LKH122" s="12"/>
      <c r="LKI122" s="12"/>
      <c r="LKJ122" s="12"/>
      <c r="LKK122" s="12"/>
      <c r="LKL122" s="12"/>
      <c r="LKM122" s="12"/>
      <c r="LKN122" s="12"/>
      <c r="LKO122" s="12"/>
      <c r="LKP122" s="12"/>
      <c r="LKQ122" s="12"/>
      <c r="LKR122" s="12"/>
      <c r="LKS122" s="12"/>
      <c r="LKT122" s="12"/>
      <c r="LKU122" s="12"/>
      <c r="LKV122" s="12"/>
      <c r="LKW122" s="12"/>
      <c r="LKX122" s="12"/>
      <c r="LKY122" s="12"/>
      <c r="LKZ122" s="12"/>
      <c r="LLA122" s="12"/>
      <c r="LLB122" s="12"/>
      <c r="LLC122" s="12"/>
      <c r="LLD122" s="12"/>
      <c r="LLE122" s="12"/>
      <c r="LLF122" s="12"/>
      <c r="LLG122" s="12"/>
      <c r="LLH122" s="12"/>
      <c r="LLI122" s="12"/>
      <c r="LLJ122" s="12"/>
      <c r="LLK122" s="12"/>
      <c r="LLL122" s="12"/>
      <c r="LLM122" s="12"/>
      <c r="LLN122" s="12"/>
      <c r="LLO122" s="12"/>
      <c r="LLP122" s="12"/>
      <c r="LLQ122" s="12"/>
      <c r="LLR122" s="12"/>
      <c r="LLS122" s="12"/>
      <c r="LLT122" s="12"/>
      <c r="LLU122" s="12"/>
      <c r="LLV122" s="12"/>
      <c r="LLW122" s="12"/>
      <c r="LLX122" s="12"/>
      <c r="LLY122" s="12"/>
      <c r="LLZ122" s="12"/>
      <c r="LMA122" s="12"/>
      <c r="LMB122" s="12"/>
      <c r="LMC122" s="12"/>
      <c r="LMD122" s="12"/>
      <c r="LME122" s="12"/>
      <c r="LMF122" s="12"/>
      <c r="LMG122" s="12"/>
      <c r="LMH122" s="12"/>
      <c r="LMI122" s="12"/>
      <c r="LMJ122" s="12"/>
      <c r="LMK122" s="12"/>
      <c r="LML122" s="12"/>
      <c r="LMM122" s="12"/>
      <c r="LMN122" s="12"/>
      <c r="LMO122" s="12"/>
      <c r="LMP122" s="12"/>
      <c r="LMQ122" s="12"/>
      <c r="LMR122" s="12"/>
      <c r="LMS122" s="12"/>
      <c r="LMT122" s="12"/>
      <c r="LMU122" s="12"/>
      <c r="LMV122" s="12"/>
      <c r="LMW122" s="12"/>
      <c r="LMX122" s="12"/>
      <c r="LMY122" s="12"/>
      <c r="LMZ122" s="12"/>
      <c r="LNA122" s="12"/>
      <c r="LNB122" s="12"/>
      <c r="LNC122" s="12"/>
      <c r="LND122" s="12"/>
      <c r="LNE122" s="12"/>
      <c r="LNF122" s="12"/>
      <c r="LNG122" s="12"/>
      <c r="LNH122" s="12"/>
      <c r="LNI122" s="12"/>
      <c r="LNJ122" s="12"/>
      <c r="LNK122" s="12"/>
      <c r="LNL122" s="12"/>
      <c r="LNM122" s="12"/>
      <c r="LNN122" s="12"/>
      <c r="LNO122" s="12"/>
      <c r="LNP122" s="12"/>
      <c r="LNQ122" s="12"/>
      <c r="LNR122" s="12"/>
      <c r="LNS122" s="12"/>
      <c r="LNT122" s="12"/>
      <c r="LNU122" s="12"/>
      <c r="LNV122" s="12"/>
      <c r="LNW122" s="12"/>
      <c r="LNX122" s="12"/>
      <c r="LNY122" s="12"/>
      <c r="LNZ122" s="12"/>
      <c r="LOA122" s="12"/>
      <c r="LOB122" s="12"/>
      <c r="LOC122" s="12"/>
      <c r="LOD122" s="12"/>
      <c r="LOE122" s="12"/>
      <c r="LOF122" s="12"/>
      <c r="LOG122" s="12"/>
      <c r="LOH122" s="12"/>
      <c r="LOI122" s="12"/>
      <c r="LOJ122" s="12"/>
      <c r="LOK122" s="12"/>
      <c r="LOL122" s="12"/>
      <c r="LOM122" s="12"/>
      <c r="LON122" s="12"/>
      <c r="LOO122" s="12"/>
      <c r="LOP122" s="12"/>
      <c r="LOQ122" s="12"/>
      <c r="LOR122" s="12"/>
      <c r="LOS122" s="12"/>
      <c r="LOT122" s="12"/>
      <c r="LOU122" s="12"/>
      <c r="LOV122" s="12"/>
      <c r="LOW122" s="12"/>
      <c r="LOX122" s="12"/>
      <c r="LOY122" s="12"/>
      <c r="LOZ122" s="12"/>
      <c r="LPA122" s="12"/>
      <c r="LPB122" s="12"/>
      <c r="LPC122" s="12"/>
      <c r="LPD122" s="12"/>
      <c r="LPE122" s="12"/>
      <c r="LPF122" s="12"/>
      <c r="LPG122" s="12"/>
      <c r="LPH122" s="12"/>
      <c r="LPI122" s="12"/>
      <c r="LPJ122" s="12"/>
      <c r="LPK122" s="12"/>
      <c r="LPL122" s="12"/>
      <c r="LPM122" s="12"/>
      <c r="LPN122" s="12"/>
      <c r="LPO122" s="12"/>
      <c r="LPP122" s="12"/>
      <c r="LPQ122" s="12"/>
      <c r="LPR122" s="12"/>
      <c r="LPS122" s="12"/>
      <c r="LPT122" s="12"/>
      <c r="LPU122" s="12"/>
      <c r="LPV122" s="12"/>
      <c r="LPW122" s="12"/>
      <c r="LPX122" s="12"/>
      <c r="LPY122" s="12"/>
      <c r="LPZ122" s="12"/>
      <c r="LQA122" s="12"/>
      <c r="LQB122" s="12"/>
      <c r="LQC122" s="12"/>
      <c r="LQD122" s="12"/>
      <c r="LQE122" s="12"/>
      <c r="LQF122" s="12"/>
      <c r="LQG122" s="12"/>
      <c r="LQH122" s="12"/>
      <c r="LQI122" s="12"/>
      <c r="LQJ122" s="12"/>
      <c r="LQK122" s="12"/>
      <c r="LQL122" s="12"/>
      <c r="LQM122" s="12"/>
      <c r="LQN122" s="12"/>
      <c r="LQO122" s="12"/>
      <c r="LQP122" s="12"/>
      <c r="LQQ122" s="12"/>
      <c r="LQR122" s="12"/>
      <c r="LQS122" s="12"/>
      <c r="LQT122" s="12"/>
      <c r="LQU122" s="12"/>
      <c r="LQV122" s="12"/>
      <c r="LQW122" s="12"/>
      <c r="LQX122" s="12"/>
      <c r="LQY122" s="12"/>
      <c r="LQZ122" s="12"/>
      <c r="LRA122" s="12"/>
      <c r="LRB122" s="12"/>
      <c r="LRC122" s="12"/>
      <c r="LRD122" s="12"/>
      <c r="LRE122" s="12"/>
      <c r="LRF122" s="12"/>
      <c r="LRG122" s="12"/>
      <c r="LRH122" s="12"/>
      <c r="LRI122" s="12"/>
      <c r="LRJ122" s="12"/>
      <c r="LRK122" s="12"/>
      <c r="LRL122" s="12"/>
      <c r="LRM122" s="12"/>
      <c r="LRN122" s="12"/>
      <c r="LRO122" s="12"/>
      <c r="LRP122" s="12"/>
      <c r="LRQ122" s="12"/>
      <c r="LRR122" s="12"/>
      <c r="LRS122" s="12"/>
      <c r="LRT122" s="12"/>
      <c r="LRU122" s="12"/>
      <c r="LRV122" s="12"/>
      <c r="LRW122" s="12"/>
      <c r="LRX122" s="12"/>
      <c r="LRY122" s="12"/>
      <c r="LRZ122" s="12"/>
      <c r="LSA122" s="12"/>
      <c r="LSB122" s="12"/>
      <c r="LSC122" s="12"/>
      <c r="LSD122" s="12"/>
      <c r="LSE122" s="12"/>
      <c r="LSF122" s="12"/>
      <c r="LSG122" s="12"/>
      <c r="LSH122" s="12"/>
      <c r="LSI122" s="12"/>
      <c r="LSJ122" s="12"/>
      <c r="LSK122" s="12"/>
      <c r="LSL122" s="12"/>
      <c r="LSM122" s="12"/>
      <c r="LSN122" s="12"/>
      <c r="LSO122" s="12"/>
      <c r="LSP122" s="12"/>
      <c r="LSQ122" s="12"/>
      <c r="LSR122" s="12"/>
      <c r="LSS122" s="12"/>
      <c r="LST122" s="12"/>
      <c r="LSU122" s="12"/>
      <c r="LSV122" s="12"/>
      <c r="LSW122" s="12"/>
      <c r="LSX122" s="12"/>
      <c r="LSY122" s="12"/>
      <c r="LSZ122" s="12"/>
      <c r="LTA122" s="12"/>
      <c r="LTB122" s="12"/>
      <c r="LTC122" s="12"/>
      <c r="LTD122" s="12"/>
      <c r="LTE122" s="12"/>
      <c r="LTF122" s="12"/>
      <c r="LTG122" s="12"/>
      <c r="LTH122" s="12"/>
      <c r="LTI122" s="12"/>
      <c r="LTJ122" s="12"/>
      <c r="LTK122" s="12"/>
      <c r="LTL122" s="12"/>
      <c r="LTM122" s="12"/>
      <c r="LTN122" s="12"/>
      <c r="LTO122" s="12"/>
      <c r="LTP122" s="12"/>
      <c r="LTQ122" s="12"/>
      <c r="LTR122" s="12"/>
      <c r="LTS122" s="12"/>
      <c r="LTT122" s="12"/>
      <c r="LTU122" s="12"/>
      <c r="LTV122" s="12"/>
      <c r="LTW122" s="12"/>
      <c r="LTX122" s="12"/>
      <c r="LTY122" s="12"/>
      <c r="LTZ122" s="12"/>
      <c r="LUA122" s="12"/>
      <c r="LUB122" s="12"/>
      <c r="LUC122" s="12"/>
      <c r="LUD122" s="12"/>
      <c r="LUE122" s="12"/>
      <c r="LUF122" s="12"/>
      <c r="LUG122" s="12"/>
      <c r="LUH122" s="12"/>
      <c r="LUI122" s="12"/>
      <c r="LUJ122" s="12"/>
      <c r="LUK122" s="12"/>
      <c r="LUL122" s="12"/>
      <c r="LUM122" s="12"/>
      <c r="LUN122" s="12"/>
      <c r="LUO122" s="12"/>
      <c r="LUP122" s="12"/>
      <c r="LUQ122" s="12"/>
      <c r="LUR122" s="12"/>
      <c r="LUS122" s="12"/>
      <c r="LUT122" s="12"/>
      <c r="LUU122" s="12"/>
      <c r="LUV122" s="12"/>
      <c r="LUW122" s="12"/>
      <c r="LUX122" s="12"/>
      <c r="LUY122" s="12"/>
      <c r="LUZ122" s="12"/>
      <c r="LVA122" s="12"/>
      <c r="LVB122" s="12"/>
      <c r="LVC122" s="12"/>
      <c r="LVD122" s="12"/>
      <c r="LVE122" s="12"/>
      <c r="LVF122" s="12"/>
      <c r="LVG122" s="12"/>
      <c r="LVH122" s="12"/>
      <c r="LVI122" s="12"/>
      <c r="LVJ122" s="12"/>
      <c r="LVK122" s="12"/>
      <c r="LVL122" s="12"/>
      <c r="LVM122" s="12"/>
      <c r="LVN122" s="12"/>
      <c r="LVO122" s="12"/>
      <c r="LVP122" s="12"/>
      <c r="LVQ122" s="12"/>
      <c r="LVR122" s="12"/>
      <c r="LVS122" s="12"/>
      <c r="LVT122" s="12"/>
      <c r="LVU122" s="12"/>
      <c r="LVV122" s="12"/>
      <c r="LVW122" s="12"/>
      <c r="LVX122" s="12"/>
      <c r="LVY122" s="12"/>
      <c r="LVZ122" s="12"/>
      <c r="LWA122" s="12"/>
      <c r="LWB122" s="12"/>
      <c r="LWC122" s="12"/>
      <c r="LWD122" s="12"/>
      <c r="LWE122" s="12"/>
      <c r="LWF122" s="12"/>
      <c r="LWG122" s="12"/>
      <c r="LWH122" s="12"/>
      <c r="LWI122" s="12"/>
      <c r="LWJ122" s="12"/>
      <c r="LWK122" s="12"/>
      <c r="LWL122" s="12"/>
      <c r="LWM122" s="12"/>
      <c r="LWN122" s="12"/>
      <c r="LWO122" s="12"/>
      <c r="LWP122" s="12"/>
      <c r="LWQ122" s="12"/>
      <c r="LWR122" s="12"/>
      <c r="LWS122" s="12"/>
      <c r="LWT122" s="12"/>
      <c r="LWU122" s="12"/>
      <c r="LWV122" s="12"/>
      <c r="LWW122" s="12"/>
      <c r="LWX122" s="12"/>
      <c r="LWY122" s="12"/>
      <c r="LWZ122" s="12"/>
      <c r="LXA122" s="12"/>
      <c r="LXB122" s="12"/>
      <c r="LXC122" s="12"/>
      <c r="LXD122" s="12"/>
      <c r="LXE122" s="12"/>
      <c r="LXF122" s="12"/>
      <c r="LXG122" s="12"/>
      <c r="LXH122" s="12"/>
      <c r="LXI122" s="12"/>
      <c r="LXJ122" s="12"/>
      <c r="LXK122" s="12"/>
      <c r="LXL122" s="12"/>
      <c r="LXM122" s="12"/>
      <c r="LXN122" s="12"/>
      <c r="LXO122" s="12"/>
      <c r="LXP122" s="12"/>
      <c r="LXQ122" s="12"/>
      <c r="LXR122" s="12"/>
      <c r="LXS122" s="12"/>
      <c r="LXT122" s="12"/>
      <c r="LXU122" s="12"/>
      <c r="LXV122" s="12"/>
      <c r="LXW122" s="12"/>
      <c r="LXX122" s="12"/>
      <c r="LXY122" s="12"/>
      <c r="LXZ122" s="12"/>
      <c r="LYA122" s="12"/>
      <c r="LYB122" s="12"/>
      <c r="LYC122" s="12"/>
      <c r="LYD122" s="12"/>
      <c r="LYE122" s="12"/>
      <c r="LYF122" s="12"/>
      <c r="LYG122" s="12"/>
      <c r="LYH122" s="12"/>
      <c r="LYI122" s="12"/>
      <c r="LYJ122" s="12"/>
      <c r="LYK122" s="12"/>
      <c r="LYL122" s="12"/>
      <c r="LYM122" s="12"/>
      <c r="LYN122" s="12"/>
      <c r="LYO122" s="12"/>
      <c r="LYP122" s="12"/>
      <c r="LYQ122" s="12"/>
      <c r="LYR122" s="12"/>
      <c r="LYS122" s="12"/>
      <c r="LYT122" s="12"/>
      <c r="LYU122" s="12"/>
      <c r="LYV122" s="12"/>
      <c r="LYW122" s="12"/>
      <c r="LYX122" s="12"/>
      <c r="LYY122" s="12"/>
      <c r="LYZ122" s="12"/>
      <c r="LZA122" s="12"/>
      <c r="LZB122" s="12"/>
      <c r="LZC122" s="12"/>
      <c r="LZD122" s="12"/>
      <c r="LZE122" s="12"/>
      <c r="LZF122" s="12"/>
      <c r="LZG122" s="12"/>
      <c r="LZH122" s="12"/>
      <c r="LZI122" s="12"/>
      <c r="LZJ122" s="12"/>
      <c r="LZK122" s="12"/>
      <c r="LZL122" s="12"/>
      <c r="LZM122" s="12"/>
      <c r="LZN122" s="12"/>
      <c r="LZO122" s="12"/>
      <c r="LZP122" s="12"/>
      <c r="LZQ122" s="12"/>
      <c r="LZR122" s="12"/>
      <c r="LZS122" s="12"/>
      <c r="LZT122" s="12"/>
      <c r="LZU122" s="12"/>
      <c r="LZV122" s="12"/>
      <c r="LZW122" s="12"/>
      <c r="LZX122" s="12"/>
      <c r="LZY122" s="12"/>
      <c r="LZZ122" s="12"/>
      <c r="MAA122" s="12"/>
      <c r="MAB122" s="12"/>
      <c r="MAC122" s="12"/>
      <c r="MAD122" s="12"/>
      <c r="MAE122" s="12"/>
      <c r="MAF122" s="12"/>
      <c r="MAG122" s="12"/>
      <c r="MAH122" s="12"/>
      <c r="MAI122" s="12"/>
      <c r="MAJ122" s="12"/>
      <c r="MAK122" s="12"/>
      <c r="MAL122" s="12"/>
      <c r="MAM122" s="12"/>
      <c r="MAN122" s="12"/>
      <c r="MAO122" s="12"/>
      <c r="MAP122" s="12"/>
      <c r="MAQ122" s="12"/>
      <c r="MAR122" s="12"/>
      <c r="MAS122" s="12"/>
      <c r="MAT122" s="12"/>
      <c r="MAU122" s="12"/>
      <c r="MAV122" s="12"/>
      <c r="MAW122" s="12"/>
      <c r="MAX122" s="12"/>
      <c r="MAY122" s="12"/>
      <c r="MAZ122" s="12"/>
      <c r="MBA122" s="12"/>
      <c r="MBB122" s="12"/>
      <c r="MBC122" s="12"/>
      <c r="MBD122" s="12"/>
      <c r="MBE122" s="12"/>
      <c r="MBF122" s="12"/>
      <c r="MBG122" s="12"/>
      <c r="MBH122" s="12"/>
      <c r="MBI122" s="12"/>
      <c r="MBJ122" s="12"/>
      <c r="MBK122" s="12"/>
      <c r="MBL122" s="12"/>
      <c r="MBM122" s="12"/>
      <c r="MBN122" s="12"/>
      <c r="MBO122" s="12"/>
      <c r="MBP122" s="12"/>
      <c r="MBQ122" s="12"/>
      <c r="MBR122" s="12"/>
      <c r="MBS122" s="12"/>
      <c r="MBT122" s="12"/>
      <c r="MBU122" s="12"/>
      <c r="MBV122" s="12"/>
      <c r="MBW122" s="12"/>
      <c r="MBX122" s="12"/>
      <c r="MBY122" s="12"/>
      <c r="MBZ122" s="12"/>
      <c r="MCA122" s="12"/>
      <c r="MCB122" s="12"/>
      <c r="MCC122" s="12"/>
      <c r="MCD122" s="12"/>
      <c r="MCE122" s="12"/>
      <c r="MCF122" s="12"/>
      <c r="MCG122" s="12"/>
      <c r="MCH122" s="12"/>
      <c r="MCI122" s="12"/>
      <c r="MCJ122" s="12"/>
      <c r="MCK122" s="12"/>
      <c r="MCL122" s="12"/>
      <c r="MCM122" s="12"/>
      <c r="MCN122" s="12"/>
      <c r="MCO122" s="12"/>
      <c r="MCP122" s="12"/>
      <c r="MCQ122" s="12"/>
      <c r="MCR122" s="12"/>
      <c r="MCS122" s="12"/>
      <c r="MCT122" s="12"/>
      <c r="MCU122" s="12"/>
      <c r="MCV122" s="12"/>
      <c r="MCW122" s="12"/>
      <c r="MCX122" s="12"/>
      <c r="MCY122" s="12"/>
      <c r="MCZ122" s="12"/>
      <c r="MDA122" s="12"/>
      <c r="MDB122" s="12"/>
      <c r="MDC122" s="12"/>
      <c r="MDD122" s="12"/>
      <c r="MDE122" s="12"/>
      <c r="MDF122" s="12"/>
      <c r="MDG122" s="12"/>
      <c r="MDH122" s="12"/>
      <c r="MDI122" s="12"/>
      <c r="MDJ122" s="12"/>
      <c r="MDK122" s="12"/>
      <c r="MDL122" s="12"/>
      <c r="MDM122" s="12"/>
      <c r="MDN122" s="12"/>
      <c r="MDO122" s="12"/>
      <c r="MDP122" s="12"/>
      <c r="MDQ122" s="12"/>
      <c r="MDR122" s="12"/>
      <c r="MDS122" s="12"/>
      <c r="MDT122" s="12"/>
      <c r="MDU122" s="12"/>
      <c r="MDV122" s="12"/>
      <c r="MDW122" s="12"/>
      <c r="MDX122" s="12"/>
      <c r="MDY122" s="12"/>
      <c r="MDZ122" s="12"/>
      <c r="MEA122" s="12"/>
      <c r="MEB122" s="12"/>
      <c r="MEC122" s="12"/>
      <c r="MED122" s="12"/>
      <c r="MEE122" s="12"/>
      <c r="MEF122" s="12"/>
      <c r="MEG122" s="12"/>
      <c r="MEH122" s="12"/>
      <c r="MEI122" s="12"/>
      <c r="MEJ122" s="12"/>
      <c r="MEK122" s="12"/>
      <c r="MEL122" s="12"/>
      <c r="MEM122" s="12"/>
      <c r="MEN122" s="12"/>
      <c r="MEO122" s="12"/>
      <c r="MEP122" s="12"/>
      <c r="MEQ122" s="12"/>
      <c r="MER122" s="12"/>
      <c r="MES122" s="12"/>
      <c r="MET122" s="12"/>
      <c r="MEU122" s="12"/>
      <c r="MEV122" s="12"/>
      <c r="MEW122" s="12"/>
      <c r="MEX122" s="12"/>
      <c r="MEY122" s="12"/>
      <c r="MEZ122" s="12"/>
      <c r="MFA122" s="12"/>
      <c r="MFB122" s="12"/>
      <c r="MFC122" s="12"/>
      <c r="MFD122" s="12"/>
      <c r="MFE122" s="12"/>
      <c r="MFF122" s="12"/>
      <c r="MFG122" s="12"/>
      <c r="MFH122" s="12"/>
      <c r="MFI122" s="12"/>
      <c r="MFJ122" s="12"/>
      <c r="MFK122" s="12"/>
      <c r="MFL122" s="12"/>
      <c r="MFM122" s="12"/>
      <c r="MFN122" s="12"/>
      <c r="MFO122" s="12"/>
      <c r="MFP122" s="12"/>
      <c r="MFQ122" s="12"/>
      <c r="MFR122" s="12"/>
      <c r="MFS122" s="12"/>
      <c r="MFT122" s="12"/>
      <c r="MFU122" s="12"/>
      <c r="MFV122" s="12"/>
      <c r="MFW122" s="12"/>
      <c r="MFX122" s="12"/>
      <c r="MFY122" s="12"/>
      <c r="MFZ122" s="12"/>
      <c r="MGA122" s="12"/>
      <c r="MGB122" s="12"/>
      <c r="MGC122" s="12"/>
      <c r="MGD122" s="12"/>
      <c r="MGE122" s="12"/>
      <c r="MGF122" s="12"/>
      <c r="MGG122" s="12"/>
      <c r="MGH122" s="12"/>
      <c r="MGI122" s="12"/>
      <c r="MGJ122" s="12"/>
      <c r="MGK122" s="12"/>
      <c r="MGL122" s="12"/>
      <c r="MGM122" s="12"/>
      <c r="MGN122" s="12"/>
      <c r="MGO122" s="12"/>
      <c r="MGP122" s="12"/>
      <c r="MGQ122" s="12"/>
      <c r="MGR122" s="12"/>
      <c r="MGS122" s="12"/>
      <c r="MGT122" s="12"/>
      <c r="MGU122" s="12"/>
      <c r="MGV122" s="12"/>
      <c r="MGW122" s="12"/>
      <c r="MGX122" s="12"/>
      <c r="MGY122" s="12"/>
      <c r="MGZ122" s="12"/>
      <c r="MHA122" s="12"/>
      <c r="MHB122" s="12"/>
      <c r="MHC122" s="12"/>
      <c r="MHD122" s="12"/>
      <c r="MHE122" s="12"/>
      <c r="MHF122" s="12"/>
      <c r="MHG122" s="12"/>
      <c r="MHH122" s="12"/>
      <c r="MHI122" s="12"/>
      <c r="MHJ122" s="12"/>
      <c r="MHK122" s="12"/>
      <c r="MHL122" s="12"/>
      <c r="MHM122" s="12"/>
      <c r="MHN122" s="12"/>
      <c r="MHO122" s="12"/>
      <c r="MHP122" s="12"/>
      <c r="MHQ122" s="12"/>
      <c r="MHR122" s="12"/>
      <c r="MHS122" s="12"/>
      <c r="MHT122" s="12"/>
      <c r="MHU122" s="12"/>
      <c r="MHV122" s="12"/>
      <c r="MHW122" s="12"/>
      <c r="MHX122" s="12"/>
      <c r="MHY122" s="12"/>
      <c r="MHZ122" s="12"/>
      <c r="MIA122" s="12"/>
      <c r="MIB122" s="12"/>
      <c r="MIC122" s="12"/>
      <c r="MID122" s="12"/>
      <c r="MIE122" s="12"/>
      <c r="MIF122" s="12"/>
      <c r="MIG122" s="12"/>
      <c r="MIH122" s="12"/>
      <c r="MII122" s="12"/>
      <c r="MIJ122" s="12"/>
      <c r="MIK122" s="12"/>
      <c r="MIL122" s="12"/>
      <c r="MIM122" s="12"/>
      <c r="MIN122" s="12"/>
      <c r="MIO122" s="12"/>
      <c r="MIP122" s="12"/>
      <c r="MIQ122" s="12"/>
      <c r="MIR122" s="12"/>
      <c r="MIS122" s="12"/>
      <c r="MIT122" s="12"/>
      <c r="MIU122" s="12"/>
      <c r="MIV122" s="12"/>
      <c r="MIW122" s="12"/>
      <c r="MIX122" s="12"/>
      <c r="MIY122" s="12"/>
      <c r="MIZ122" s="12"/>
      <c r="MJA122" s="12"/>
      <c r="MJB122" s="12"/>
      <c r="MJC122" s="12"/>
      <c r="MJD122" s="12"/>
      <c r="MJE122" s="12"/>
      <c r="MJF122" s="12"/>
      <c r="MJG122" s="12"/>
      <c r="MJH122" s="12"/>
      <c r="MJI122" s="12"/>
      <c r="MJJ122" s="12"/>
      <c r="MJK122" s="12"/>
      <c r="MJL122" s="12"/>
      <c r="MJM122" s="12"/>
      <c r="MJN122" s="12"/>
      <c r="MJO122" s="12"/>
      <c r="MJP122" s="12"/>
      <c r="MJQ122" s="12"/>
      <c r="MJR122" s="12"/>
      <c r="MJS122" s="12"/>
      <c r="MJT122" s="12"/>
      <c r="MJU122" s="12"/>
      <c r="MJV122" s="12"/>
      <c r="MJW122" s="12"/>
      <c r="MJX122" s="12"/>
      <c r="MJY122" s="12"/>
      <c r="MJZ122" s="12"/>
      <c r="MKA122" s="12"/>
      <c r="MKB122" s="12"/>
      <c r="MKC122" s="12"/>
      <c r="MKD122" s="12"/>
      <c r="MKE122" s="12"/>
      <c r="MKF122" s="12"/>
      <c r="MKG122" s="12"/>
      <c r="MKH122" s="12"/>
      <c r="MKI122" s="12"/>
      <c r="MKJ122" s="12"/>
      <c r="MKK122" s="12"/>
      <c r="MKL122" s="12"/>
      <c r="MKM122" s="12"/>
      <c r="MKN122" s="12"/>
      <c r="MKO122" s="12"/>
      <c r="MKP122" s="12"/>
      <c r="MKQ122" s="12"/>
      <c r="MKR122" s="12"/>
      <c r="MKS122" s="12"/>
      <c r="MKT122" s="12"/>
      <c r="MKU122" s="12"/>
      <c r="MKV122" s="12"/>
      <c r="MKW122" s="12"/>
      <c r="MKX122" s="12"/>
      <c r="MKY122" s="12"/>
      <c r="MKZ122" s="12"/>
      <c r="MLA122" s="12"/>
      <c r="MLB122" s="12"/>
      <c r="MLC122" s="12"/>
      <c r="MLD122" s="12"/>
      <c r="MLE122" s="12"/>
      <c r="MLF122" s="12"/>
      <c r="MLG122" s="12"/>
      <c r="MLH122" s="12"/>
      <c r="MLI122" s="12"/>
      <c r="MLJ122" s="12"/>
      <c r="MLK122" s="12"/>
      <c r="MLL122" s="12"/>
      <c r="MLM122" s="12"/>
      <c r="MLN122" s="12"/>
      <c r="MLO122" s="12"/>
      <c r="MLP122" s="12"/>
      <c r="MLQ122" s="12"/>
      <c r="MLR122" s="12"/>
      <c r="MLS122" s="12"/>
      <c r="MLT122" s="12"/>
      <c r="MLU122" s="12"/>
      <c r="MLV122" s="12"/>
      <c r="MLW122" s="12"/>
      <c r="MLX122" s="12"/>
      <c r="MLY122" s="12"/>
      <c r="MLZ122" s="12"/>
      <c r="MMA122" s="12"/>
      <c r="MMB122" s="12"/>
      <c r="MMC122" s="12"/>
      <c r="MMD122" s="12"/>
      <c r="MME122" s="12"/>
      <c r="MMF122" s="12"/>
      <c r="MMG122" s="12"/>
      <c r="MMH122" s="12"/>
      <c r="MMI122" s="12"/>
      <c r="MMJ122" s="12"/>
      <c r="MMK122" s="12"/>
      <c r="MML122" s="12"/>
      <c r="MMM122" s="12"/>
      <c r="MMN122" s="12"/>
      <c r="MMO122" s="12"/>
      <c r="MMP122" s="12"/>
      <c r="MMQ122" s="12"/>
      <c r="MMR122" s="12"/>
      <c r="MMS122" s="12"/>
      <c r="MMT122" s="12"/>
      <c r="MMU122" s="12"/>
      <c r="MMV122" s="12"/>
      <c r="MMW122" s="12"/>
      <c r="MMX122" s="12"/>
      <c r="MMY122" s="12"/>
      <c r="MMZ122" s="12"/>
      <c r="MNA122" s="12"/>
      <c r="MNB122" s="12"/>
      <c r="MNC122" s="12"/>
      <c r="MND122" s="12"/>
      <c r="MNE122" s="12"/>
      <c r="MNF122" s="12"/>
      <c r="MNG122" s="12"/>
      <c r="MNH122" s="12"/>
      <c r="MNI122" s="12"/>
      <c r="MNJ122" s="12"/>
      <c r="MNK122" s="12"/>
      <c r="MNL122" s="12"/>
      <c r="MNM122" s="12"/>
      <c r="MNN122" s="12"/>
      <c r="MNO122" s="12"/>
      <c r="MNP122" s="12"/>
      <c r="MNQ122" s="12"/>
      <c r="MNR122" s="12"/>
      <c r="MNS122" s="12"/>
      <c r="MNT122" s="12"/>
      <c r="MNU122" s="12"/>
      <c r="MNV122" s="12"/>
      <c r="MNW122" s="12"/>
      <c r="MNX122" s="12"/>
      <c r="MNY122" s="12"/>
      <c r="MNZ122" s="12"/>
      <c r="MOA122" s="12"/>
      <c r="MOB122" s="12"/>
      <c r="MOC122" s="12"/>
      <c r="MOD122" s="12"/>
      <c r="MOE122" s="12"/>
      <c r="MOF122" s="12"/>
      <c r="MOG122" s="12"/>
      <c r="MOH122" s="12"/>
      <c r="MOI122" s="12"/>
      <c r="MOJ122" s="12"/>
      <c r="MOK122" s="12"/>
      <c r="MOL122" s="12"/>
      <c r="MOM122" s="12"/>
      <c r="MON122" s="12"/>
      <c r="MOO122" s="12"/>
      <c r="MOP122" s="12"/>
      <c r="MOQ122" s="12"/>
      <c r="MOR122" s="12"/>
      <c r="MOS122" s="12"/>
      <c r="MOT122" s="12"/>
      <c r="MOU122" s="12"/>
      <c r="MOV122" s="12"/>
      <c r="MOW122" s="12"/>
      <c r="MOX122" s="12"/>
      <c r="MOY122" s="12"/>
      <c r="MOZ122" s="12"/>
      <c r="MPA122" s="12"/>
      <c r="MPB122" s="12"/>
      <c r="MPC122" s="12"/>
      <c r="MPD122" s="12"/>
      <c r="MPE122" s="12"/>
      <c r="MPF122" s="12"/>
      <c r="MPG122" s="12"/>
      <c r="MPH122" s="12"/>
      <c r="MPI122" s="12"/>
      <c r="MPJ122" s="12"/>
      <c r="MPK122" s="12"/>
      <c r="MPL122" s="12"/>
      <c r="MPM122" s="12"/>
      <c r="MPN122" s="12"/>
      <c r="MPO122" s="12"/>
      <c r="MPP122" s="12"/>
      <c r="MPQ122" s="12"/>
      <c r="MPR122" s="12"/>
      <c r="MPS122" s="12"/>
      <c r="MPT122" s="12"/>
      <c r="MPU122" s="12"/>
      <c r="MPV122" s="12"/>
      <c r="MPW122" s="12"/>
      <c r="MPX122" s="12"/>
      <c r="MPY122" s="12"/>
      <c r="MPZ122" s="12"/>
      <c r="MQA122" s="12"/>
      <c r="MQB122" s="12"/>
      <c r="MQC122" s="12"/>
      <c r="MQD122" s="12"/>
      <c r="MQE122" s="12"/>
      <c r="MQF122" s="12"/>
      <c r="MQG122" s="12"/>
      <c r="MQH122" s="12"/>
      <c r="MQI122" s="12"/>
      <c r="MQJ122" s="12"/>
      <c r="MQK122" s="12"/>
      <c r="MQL122" s="12"/>
      <c r="MQM122" s="12"/>
      <c r="MQN122" s="12"/>
      <c r="MQO122" s="12"/>
      <c r="MQP122" s="12"/>
      <c r="MQQ122" s="12"/>
      <c r="MQR122" s="12"/>
      <c r="MQS122" s="12"/>
      <c r="MQT122" s="12"/>
      <c r="MQU122" s="12"/>
      <c r="MQV122" s="12"/>
      <c r="MQW122" s="12"/>
      <c r="MQX122" s="12"/>
      <c r="MQY122" s="12"/>
      <c r="MQZ122" s="12"/>
      <c r="MRA122" s="12"/>
      <c r="MRB122" s="12"/>
      <c r="MRC122" s="12"/>
      <c r="MRD122" s="12"/>
      <c r="MRE122" s="12"/>
      <c r="MRF122" s="12"/>
      <c r="MRG122" s="12"/>
      <c r="MRH122" s="12"/>
      <c r="MRI122" s="12"/>
      <c r="MRJ122" s="12"/>
      <c r="MRK122" s="12"/>
      <c r="MRL122" s="12"/>
      <c r="MRM122" s="12"/>
      <c r="MRN122" s="12"/>
      <c r="MRO122" s="12"/>
      <c r="MRP122" s="12"/>
      <c r="MRQ122" s="12"/>
      <c r="MRR122" s="12"/>
      <c r="MRS122" s="12"/>
      <c r="MRT122" s="12"/>
      <c r="MRU122" s="12"/>
      <c r="MRV122" s="12"/>
      <c r="MRW122" s="12"/>
      <c r="MRX122" s="12"/>
      <c r="MRY122" s="12"/>
      <c r="MRZ122" s="12"/>
      <c r="MSA122" s="12"/>
      <c r="MSB122" s="12"/>
      <c r="MSC122" s="12"/>
      <c r="MSD122" s="12"/>
      <c r="MSE122" s="12"/>
      <c r="MSF122" s="12"/>
      <c r="MSG122" s="12"/>
      <c r="MSH122" s="12"/>
      <c r="MSI122" s="12"/>
      <c r="MSJ122" s="12"/>
      <c r="MSK122" s="12"/>
      <c r="MSL122" s="12"/>
      <c r="MSM122" s="12"/>
      <c r="MSN122" s="12"/>
      <c r="MSO122" s="12"/>
      <c r="MSP122" s="12"/>
      <c r="MSQ122" s="12"/>
      <c r="MSR122" s="12"/>
      <c r="MSS122" s="12"/>
      <c r="MST122" s="12"/>
      <c r="MSU122" s="12"/>
      <c r="MSV122" s="12"/>
      <c r="MSW122" s="12"/>
      <c r="MSX122" s="12"/>
      <c r="MSY122" s="12"/>
      <c r="MSZ122" s="12"/>
      <c r="MTA122" s="12"/>
      <c r="MTB122" s="12"/>
      <c r="MTC122" s="12"/>
      <c r="MTD122" s="12"/>
      <c r="MTE122" s="12"/>
      <c r="MTF122" s="12"/>
      <c r="MTG122" s="12"/>
      <c r="MTH122" s="12"/>
      <c r="MTI122" s="12"/>
      <c r="MTJ122" s="12"/>
      <c r="MTK122" s="12"/>
      <c r="MTL122" s="12"/>
      <c r="MTM122" s="12"/>
      <c r="MTN122" s="12"/>
      <c r="MTO122" s="12"/>
      <c r="MTP122" s="12"/>
      <c r="MTQ122" s="12"/>
      <c r="MTR122" s="12"/>
      <c r="MTS122" s="12"/>
      <c r="MTT122" s="12"/>
      <c r="MTU122" s="12"/>
      <c r="MTV122" s="12"/>
      <c r="MTW122" s="12"/>
      <c r="MTX122" s="12"/>
      <c r="MTY122" s="12"/>
      <c r="MTZ122" s="12"/>
      <c r="MUA122" s="12"/>
      <c r="MUB122" s="12"/>
      <c r="MUC122" s="12"/>
      <c r="MUD122" s="12"/>
      <c r="MUE122" s="12"/>
      <c r="MUF122" s="12"/>
      <c r="MUG122" s="12"/>
      <c r="MUH122" s="12"/>
      <c r="MUI122" s="12"/>
      <c r="MUJ122" s="12"/>
      <c r="MUK122" s="12"/>
      <c r="MUL122" s="12"/>
      <c r="MUM122" s="12"/>
      <c r="MUN122" s="12"/>
      <c r="MUO122" s="12"/>
      <c r="MUP122" s="12"/>
      <c r="MUQ122" s="12"/>
      <c r="MUR122" s="12"/>
      <c r="MUS122" s="12"/>
      <c r="MUT122" s="12"/>
      <c r="MUU122" s="12"/>
      <c r="MUV122" s="12"/>
      <c r="MUW122" s="12"/>
      <c r="MUX122" s="12"/>
      <c r="MUY122" s="12"/>
      <c r="MUZ122" s="12"/>
      <c r="MVA122" s="12"/>
      <c r="MVB122" s="12"/>
      <c r="MVC122" s="12"/>
      <c r="MVD122" s="12"/>
      <c r="MVE122" s="12"/>
      <c r="MVF122" s="12"/>
      <c r="MVG122" s="12"/>
      <c r="MVH122" s="12"/>
      <c r="MVI122" s="12"/>
      <c r="MVJ122" s="12"/>
      <c r="MVK122" s="12"/>
      <c r="MVL122" s="12"/>
      <c r="MVM122" s="12"/>
      <c r="MVN122" s="12"/>
      <c r="MVO122" s="12"/>
      <c r="MVP122" s="12"/>
      <c r="MVQ122" s="12"/>
      <c r="MVR122" s="12"/>
      <c r="MVS122" s="12"/>
      <c r="MVT122" s="12"/>
      <c r="MVU122" s="12"/>
      <c r="MVV122" s="12"/>
      <c r="MVW122" s="12"/>
      <c r="MVX122" s="12"/>
      <c r="MVY122" s="12"/>
      <c r="MVZ122" s="12"/>
      <c r="MWA122" s="12"/>
      <c r="MWB122" s="12"/>
      <c r="MWC122" s="12"/>
      <c r="MWD122" s="12"/>
      <c r="MWE122" s="12"/>
      <c r="MWF122" s="12"/>
      <c r="MWG122" s="12"/>
      <c r="MWH122" s="12"/>
      <c r="MWI122" s="12"/>
      <c r="MWJ122" s="12"/>
      <c r="MWK122" s="12"/>
      <c r="MWL122" s="12"/>
      <c r="MWM122" s="12"/>
      <c r="MWN122" s="12"/>
      <c r="MWO122" s="12"/>
      <c r="MWP122" s="12"/>
      <c r="MWQ122" s="12"/>
      <c r="MWR122" s="12"/>
      <c r="MWS122" s="12"/>
      <c r="MWT122" s="12"/>
      <c r="MWU122" s="12"/>
      <c r="MWV122" s="12"/>
      <c r="MWW122" s="12"/>
      <c r="MWX122" s="12"/>
      <c r="MWY122" s="12"/>
      <c r="MWZ122" s="12"/>
      <c r="MXA122" s="12"/>
      <c r="MXB122" s="12"/>
      <c r="MXC122" s="12"/>
      <c r="MXD122" s="12"/>
      <c r="MXE122" s="12"/>
      <c r="MXF122" s="12"/>
      <c r="MXG122" s="12"/>
      <c r="MXH122" s="12"/>
      <c r="MXI122" s="12"/>
      <c r="MXJ122" s="12"/>
      <c r="MXK122" s="12"/>
      <c r="MXL122" s="12"/>
      <c r="MXM122" s="12"/>
      <c r="MXN122" s="12"/>
      <c r="MXO122" s="12"/>
      <c r="MXP122" s="12"/>
      <c r="MXQ122" s="12"/>
      <c r="MXR122" s="12"/>
      <c r="MXS122" s="12"/>
      <c r="MXT122" s="12"/>
      <c r="MXU122" s="12"/>
      <c r="MXV122" s="12"/>
      <c r="MXW122" s="12"/>
      <c r="MXX122" s="12"/>
      <c r="MXY122" s="12"/>
      <c r="MXZ122" s="12"/>
      <c r="MYA122" s="12"/>
      <c r="MYB122" s="12"/>
      <c r="MYC122" s="12"/>
      <c r="MYD122" s="12"/>
      <c r="MYE122" s="12"/>
      <c r="MYF122" s="12"/>
      <c r="MYG122" s="12"/>
      <c r="MYH122" s="12"/>
      <c r="MYI122" s="12"/>
      <c r="MYJ122" s="12"/>
      <c r="MYK122" s="12"/>
      <c r="MYL122" s="12"/>
      <c r="MYM122" s="12"/>
      <c r="MYN122" s="12"/>
      <c r="MYO122" s="12"/>
      <c r="MYP122" s="12"/>
      <c r="MYQ122" s="12"/>
      <c r="MYR122" s="12"/>
      <c r="MYS122" s="12"/>
      <c r="MYT122" s="12"/>
      <c r="MYU122" s="12"/>
      <c r="MYV122" s="12"/>
      <c r="MYW122" s="12"/>
      <c r="MYX122" s="12"/>
      <c r="MYY122" s="12"/>
      <c r="MYZ122" s="12"/>
      <c r="MZA122" s="12"/>
      <c r="MZB122" s="12"/>
      <c r="MZC122" s="12"/>
      <c r="MZD122" s="12"/>
      <c r="MZE122" s="12"/>
      <c r="MZF122" s="12"/>
      <c r="MZG122" s="12"/>
      <c r="MZH122" s="12"/>
      <c r="MZI122" s="12"/>
      <c r="MZJ122" s="12"/>
      <c r="MZK122" s="12"/>
      <c r="MZL122" s="12"/>
      <c r="MZM122" s="12"/>
      <c r="MZN122" s="12"/>
      <c r="MZO122" s="12"/>
      <c r="MZP122" s="12"/>
      <c r="MZQ122" s="12"/>
      <c r="MZR122" s="12"/>
      <c r="MZS122" s="12"/>
      <c r="MZT122" s="12"/>
      <c r="MZU122" s="12"/>
      <c r="MZV122" s="12"/>
      <c r="MZW122" s="12"/>
      <c r="MZX122" s="12"/>
      <c r="MZY122" s="12"/>
      <c r="MZZ122" s="12"/>
      <c r="NAA122" s="12"/>
      <c r="NAB122" s="12"/>
      <c r="NAC122" s="12"/>
      <c r="NAD122" s="12"/>
      <c r="NAE122" s="12"/>
      <c r="NAF122" s="12"/>
      <c r="NAG122" s="12"/>
      <c r="NAH122" s="12"/>
      <c r="NAI122" s="12"/>
      <c r="NAJ122" s="12"/>
      <c r="NAK122" s="12"/>
      <c r="NAL122" s="12"/>
      <c r="NAM122" s="12"/>
      <c r="NAN122" s="12"/>
      <c r="NAO122" s="12"/>
      <c r="NAP122" s="12"/>
      <c r="NAQ122" s="12"/>
      <c r="NAR122" s="12"/>
      <c r="NAS122" s="12"/>
      <c r="NAT122" s="12"/>
      <c r="NAU122" s="12"/>
      <c r="NAV122" s="12"/>
      <c r="NAW122" s="12"/>
      <c r="NAX122" s="12"/>
      <c r="NAY122" s="12"/>
      <c r="NAZ122" s="12"/>
      <c r="NBA122" s="12"/>
      <c r="NBB122" s="12"/>
      <c r="NBC122" s="12"/>
      <c r="NBD122" s="12"/>
      <c r="NBE122" s="12"/>
      <c r="NBF122" s="12"/>
      <c r="NBG122" s="12"/>
      <c r="NBH122" s="12"/>
      <c r="NBI122" s="12"/>
      <c r="NBJ122" s="12"/>
      <c r="NBK122" s="12"/>
      <c r="NBL122" s="12"/>
      <c r="NBM122" s="12"/>
      <c r="NBN122" s="12"/>
      <c r="NBO122" s="12"/>
      <c r="NBP122" s="12"/>
      <c r="NBQ122" s="12"/>
      <c r="NBR122" s="12"/>
      <c r="NBS122" s="12"/>
      <c r="NBT122" s="12"/>
      <c r="NBU122" s="12"/>
      <c r="NBV122" s="12"/>
      <c r="NBW122" s="12"/>
      <c r="NBX122" s="12"/>
      <c r="NBY122" s="12"/>
      <c r="NBZ122" s="12"/>
      <c r="NCA122" s="12"/>
      <c r="NCB122" s="12"/>
      <c r="NCC122" s="12"/>
      <c r="NCD122" s="12"/>
      <c r="NCE122" s="12"/>
      <c r="NCF122" s="12"/>
      <c r="NCG122" s="12"/>
      <c r="NCH122" s="12"/>
      <c r="NCI122" s="12"/>
      <c r="NCJ122" s="12"/>
      <c r="NCK122" s="12"/>
      <c r="NCL122" s="12"/>
      <c r="NCM122" s="12"/>
      <c r="NCN122" s="12"/>
      <c r="NCO122" s="12"/>
      <c r="NCP122" s="12"/>
      <c r="NCQ122" s="12"/>
      <c r="NCR122" s="12"/>
      <c r="NCS122" s="12"/>
      <c r="NCT122" s="12"/>
      <c r="NCU122" s="12"/>
      <c r="NCV122" s="12"/>
      <c r="NCW122" s="12"/>
      <c r="NCX122" s="12"/>
      <c r="NCY122" s="12"/>
      <c r="NCZ122" s="12"/>
      <c r="NDA122" s="12"/>
      <c r="NDB122" s="12"/>
      <c r="NDC122" s="12"/>
      <c r="NDD122" s="12"/>
      <c r="NDE122" s="12"/>
      <c r="NDF122" s="12"/>
      <c r="NDG122" s="12"/>
      <c r="NDH122" s="12"/>
      <c r="NDI122" s="12"/>
      <c r="NDJ122" s="12"/>
      <c r="NDK122" s="12"/>
      <c r="NDL122" s="12"/>
      <c r="NDM122" s="12"/>
      <c r="NDN122" s="12"/>
      <c r="NDO122" s="12"/>
      <c r="NDP122" s="12"/>
      <c r="NDQ122" s="12"/>
      <c r="NDR122" s="12"/>
      <c r="NDS122" s="12"/>
      <c r="NDT122" s="12"/>
      <c r="NDU122" s="12"/>
      <c r="NDV122" s="12"/>
      <c r="NDW122" s="12"/>
      <c r="NDX122" s="12"/>
      <c r="NDY122" s="12"/>
      <c r="NDZ122" s="12"/>
      <c r="NEA122" s="12"/>
      <c r="NEB122" s="12"/>
      <c r="NEC122" s="12"/>
      <c r="NED122" s="12"/>
      <c r="NEE122" s="12"/>
      <c r="NEF122" s="12"/>
      <c r="NEG122" s="12"/>
      <c r="NEH122" s="12"/>
      <c r="NEI122" s="12"/>
      <c r="NEJ122" s="12"/>
      <c r="NEK122" s="12"/>
      <c r="NEL122" s="12"/>
      <c r="NEM122" s="12"/>
      <c r="NEN122" s="12"/>
      <c r="NEO122" s="12"/>
      <c r="NEP122" s="12"/>
      <c r="NEQ122" s="12"/>
      <c r="NER122" s="12"/>
      <c r="NES122" s="12"/>
      <c r="NET122" s="12"/>
      <c r="NEU122" s="12"/>
      <c r="NEV122" s="12"/>
      <c r="NEW122" s="12"/>
      <c r="NEX122" s="12"/>
      <c r="NEY122" s="12"/>
      <c r="NEZ122" s="12"/>
      <c r="NFA122" s="12"/>
      <c r="NFB122" s="12"/>
      <c r="NFC122" s="12"/>
      <c r="NFD122" s="12"/>
      <c r="NFE122" s="12"/>
      <c r="NFF122" s="12"/>
      <c r="NFG122" s="12"/>
      <c r="NFH122" s="12"/>
      <c r="NFI122" s="12"/>
      <c r="NFJ122" s="12"/>
      <c r="NFK122" s="12"/>
      <c r="NFL122" s="12"/>
      <c r="NFM122" s="12"/>
      <c r="NFN122" s="12"/>
      <c r="NFO122" s="12"/>
      <c r="NFP122" s="12"/>
      <c r="NFQ122" s="12"/>
      <c r="NFR122" s="12"/>
      <c r="NFS122" s="12"/>
      <c r="NFT122" s="12"/>
      <c r="NFU122" s="12"/>
      <c r="NFV122" s="12"/>
      <c r="NFW122" s="12"/>
      <c r="NFX122" s="12"/>
      <c r="NFY122" s="12"/>
      <c r="NFZ122" s="12"/>
      <c r="NGA122" s="12"/>
      <c r="NGB122" s="12"/>
      <c r="NGC122" s="12"/>
      <c r="NGD122" s="12"/>
      <c r="NGE122" s="12"/>
      <c r="NGF122" s="12"/>
      <c r="NGG122" s="12"/>
      <c r="NGH122" s="12"/>
      <c r="NGI122" s="12"/>
      <c r="NGJ122" s="12"/>
      <c r="NGK122" s="12"/>
      <c r="NGL122" s="12"/>
      <c r="NGM122" s="12"/>
      <c r="NGN122" s="12"/>
      <c r="NGO122" s="12"/>
      <c r="NGP122" s="12"/>
      <c r="NGQ122" s="12"/>
      <c r="NGR122" s="12"/>
      <c r="NGS122" s="12"/>
      <c r="NGT122" s="12"/>
      <c r="NGU122" s="12"/>
      <c r="NGV122" s="12"/>
      <c r="NGW122" s="12"/>
      <c r="NGX122" s="12"/>
      <c r="NGY122" s="12"/>
      <c r="NGZ122" s="12"/>
      <c r="NHA122" s="12"/>
      <c r="NHB122" s="12"/>
      <c r="NHC122" s="12"/>
      <c r="NHD122" s="12"/>
      <c r="NHE122" s="12"/>
      <c r="NHF122" s="12"/>
      <c r="NHG122" s="12"/>
      <c r="NHH122" s="12"/>
      <c r="NHI122" s="12"/>
      <c r="NHJ122" s="12"/>
      <c r="NHK122" s="12"/>
      <c r="NHL122" s="12"/>
      <c r="NHM122" s="12"/>
      <c r="NHN122" s="12"/>
      <c r="NHO122" s="12"/>
      <c r="NHP122" s="12"/>
      <c r="NHQ122" s="12"/>
      <c r="NHR122" s="12"/>
      <c r="NHS122" s="12"/>
      <c r="NHT122" s="12"/>
      <c r="NHU122" s="12"/>
      <c r="NHV122" s="12"/>
      <c r="NHW122" s="12"/>
      <c r="NHX122" s="12"/>
      <c r="NHY122" s="12"/>
      <c r="NHZ122" s="12"/>
      <c r="NIA122" s="12"/>
      <c r="NIB122" s="12"/>
      <c r="NIC122" s="12"/>
      <c r="NID122" s="12"/>
      <c r="NIE122" s="12"/>
      <c r="NIF122" s="12"/>
      <c r="NIG122" s="12"/>
      <c r="NIH122" s="12"/>
      <c r="NII122" s="12"/>
      <c r="NIJ122" s="12"/>
      <c r="NIK122" s="12"/>
      <c r="NIL122" s="12"/>
      <c r="NIM122" s="12"/>
      <c r="NIN122" s="12"/>
      <c r="NIO122" s="12"/>
      <c r="NIP122" s="12"/>
      <c r="NIQ122" s="12"/>
      <c r="NIR122" s="12"/>
      <c r="NIS122" s="12"/>
      <c r="NIT122" s="12"/>
      <c r="NIU122" s="12"/>
      <c r="NIV122" s="12"/>
      <c r="NIW122" s="12"/>
      <c r="NIX122" s="12"/>
      <c r="NIY122" s="12"/>
      <c r="NIZ122" s="12"/>
      <c r="NJA122" s="12"/>
      <c r="NJB122" s="12"/>
      <c r="NJC122" s="12"/>
      <c r="NJD122" s="12"/>
      <c r="NJE122" s="12"/>
      <c r="NJF122" s="12"/>
      <c r="NJG122" s="12"/>
      <c r="NJH122" s="12"/>
      <c r="NJI122" s="12"/>
      <c r="NJJ122" s="12"/>
      <c r="NJK122" s="12"/>
      <c r="NJL122" s="12"/>
      <c r="NJM122" s="12"/>
      <c r="NJN122" s="12"/>
      <c r="NJO122" s="12"/>
      <c r="NJP122" s="12"/>
      <c r="NJQ122" s="12"/>
      <c r="NJR122" s="12"/>
      <c r="NJS122" s="12"/>
      <c r="NJT122" s="12"/>
      <c r="NJU122" s="12"/>
      <c r="NJV122" s="12"/>
      <c r="NJW122" s="12"/>
      <c r="NJX122" s="12"/>
      <c r="NJY122" s="12"/>
      <c r="NJZ122" s="12"/>
      <c r="NKA122" s="12"/>
      <c r="NKB122" s="12"/>
      <c r="NKC122" s="12"/>
      <c r="NKD122" s="12"/>
      <c r="NKE122" s="12"/>
      <c r="NKF122" s="12"/>
      <c r="NKG122" s="12"/>
      <c r="NKH122" s="12"/>
      <c r="NKI122" s="12"/>
      <c r="NKJ122" s="12"/>
      <c r="NKK122" s="12"/>
      <c r="NKL122" s="12"/>
      <c r="NKM122" s="12"/>
      <c r="NKN122" s="12"/>
      <c r="NKO122" s="12"/>
      <c r="NKP122" s="12"/>
      <c r="NKQ122" s="12"/>
      <c r="NKR122" s="12"/>
      <c r="NKS122" s="12"/>
      <c r="NKT122" s="12"/>
      <c r="NKU122" s="12"/>
      <c r="NKV122" s="12"/>
      <c r="NKW122" s="12"/>
      <c r="NKX122" s="12"/>
      <c r="NKY122" s="12"/>
      <c r="NKZ122" s="12"/>
      <c r="NLA122" s="12"/>
      <c r="NLB122" s="12"/>
      <c r="NLC122" s="12"/>
      <c r="NLD122" s="12"/>
      <c r="NLE122" s="12"/>
      <c r="NLF122" s="12"/>
      <c r="NLG122" s="12"/>
      <c r="NLH122" s="12"/>
      <c r="NLI122" s="12"/>
      <c r="NLJ122" s="12"/>
      <c r="NLK122" s="12"/>
      <c r="NLL122" s="12"/>
      <c r="NLM122" s="12"/>
      <c r="NLN122" s="12"/>
      <c r="NLO122" s="12"/>
      <c r="NLP122" s="12"/>
      <c r="NLQ122" s="12"/>
      <c r="NLR122" s="12"/>
      <c r="NLS122" s="12"/>
      <c r="NLT122" s="12"/>
      <c r="NLU122" s="12"/>
      <c r="NLV122" s="12"/>
      <c r="NLW122" s="12"/>
      <c r="NLX122" s="12"/>
      <c r="NLY122" s="12"/>
      <c r="NLZ122" s="12"/>
      <c r="NMA122" s="12"/>
      <c r="NMB122" s="12"/>
      <c r="NMC122" s="12"/>
      <c r="NMD122" s="12"/>
      <c r="NME122" s="12"/>
      <c r="NMF122" s="12"/>
      <c r="NMG122" s="12"/>
      <c r="NMH122" s="12"/>
      <c r="NMI122" s="12"/>
      <c r="NMJ122" s="12"/>
      <c r="NMK122" s="12"/>
      <c r="NML122" s="12"/>
      <c r="NMM122" s="12"/>
      <c r="NMN122" s="12"/>
      <c r="NMO122" s="12"/>
      <c r="NMP122" s="12"/>
      <c r="NMQ122" s="12"/>
      <c r="NMR122" s="12"/>
      <c r="NMS122" s="12"/>
      <c r="NMT122" s="12"/>
      <c r="NMU122" s="12"/>
      <c r="NMV122" s="12"/>
      <c r="NMW122" s="12"/>
      <c r="NMX122" s="12"/>
      <c r="NMY122" s="12"/>
      <c r="NMZ122" s="12"/>
      <c r="NNA122" s="12"/>
      <c r="NNB122" s="12"/>
      <c r="NNC122" s="12"/>
      <c r="NND122" s="12"/>
      <c r="NNE122" s="12"/>
      <c r="NNF122" s="12"/>
      <c r="NNG122" s="12"/>
      <c r="NNH122" s="12"/>
      <c r="NNI122" s="12"/>
      <c r="NNJ122" s="12"/>
      <c r="NNK122" s="12"/>
      <c r="NNL122" s="12"/>
      <c r="NNM122" s="12"/>
      <c r="NNN122" s="12"/>
      <c r="NNO122" s="12"/>
      <c r="NNP122" s="12"/>
      <c r="NNQ122" s="12"/>
      <c r="NNR122" s="12"/>
      <c r="NNS122" s="12"/>
      <c r="NNT122" s="12"/>
      <c r="NNU122" s="12"/>
      <c r="NNV122" s="12"/>
      <c r="NNW122" s="12"/>
      <c r="NNX122" s="12"/>
      <c r="NNY122" s="12"/>
      <c r="NNZ122" s="12"/>
      <c r="NOA122" s="12"/>
      <c r="NOB122" s="12"/>
      <c r="NOC122" s="12"/>
      <c r="NOD122" s="12"/>
      <c r="NOE122" s="12"/>
      <c r="NOF122" s="12"/>
      <c r="NOG122" s="12"/>
      <c r="NOH122" s="12"/>
      <c r="NOI122" s="12"/>
      <c r="NOJ122" s="12"/>
      <c r="NOK122" s="12"/>
      <c r="NOL122" s="12"/>
      <c r="NOM122" s="12"/>
      <c r="NON122" s="12"/>
      <c r="NOO122" s="12"/>
      <c r="NOP122" s="12"/>
      <c r="NOQ122" s="12"/>
      <c r="NOR122" s="12"/>
      <c r="NOS122" s="12"/>
      <c r="NOT122" s="12"/>
      <c r="NOU122" s="12"/>
      <c r="NOV122" s="12"/>
      <c r="NOW122" s="12"/>
      <c r="NOX122" s="12"/>
      <c r="NOY122" s="12"/>
      <c r="NOZ122" s="12"/>
      <c r="NPA122" s="12"/>
      <c r="NPB122" s="12"/>
      <c r="NPC122" s="12"/>
      <c r="NPD122" s="12"/>
      <c r="NPE122" s="12"/>
      <c r="NPF122" s="12"/>
      <c r="NPG122" s="12"/>
      <c r="NPH122" s="12"/>
      <c r="NPI122" s="12"/>
      <c r="NPJ122" s="12"/>
      <c r="NPK122" s="12"/>
      <c r="NPL122" s="12"/>
      <c r="NPM122" s="12"/>
      <c r="NPN122" s="12"/>
      <c r="NPO122" s="12"/>
      <c r="NPP122" s="12"/>
      <c r="NPQ122" s="12"/>
      <c r="NPR122" s="12"/>
      <c r="NPS122" s="12"/>
      <c r="NPT122" s="12"/>
      <c r="NPU122" s="12"/>
      <c r="NPV122" s="12"/>
      <c r="NPW122" s="12"/>
      <c r="NPX122" s="12"/>
      <c r="NPY122" s="12"/>
      <c r="NPZ122" s="12"/>
      <c r="NQA122" s="12"/>
      <c r="NQB122" s="12"/>
      <c r="NQC122" s="12"/>
      <c r="NQD122" s="12"/>
      <c r="NQE122" s="12"/>
      <c r="NQF122" s="12"/>
      <c r="NQG122" s="12"/>
      <c r="NQH122" s="12"/>
      <c r="NQI122" s="12"/>
      <c r="NQJ122" s="12"/>
      <c r="NQK122" s="12"/>
      <c r="NQL122" s="12"/>
      <c r="NQM122" s="12"/>
      <c r="NQN122" s="12"/>
      <c r="NQO122" s="12"/>
      <c r="NQP122" s="12"/>
      <c r="NQQ122" s="12"/>
      <c r="NQR122" s="12"/>
      <c r="NQS122" s="12"/>
      <c r="NQT122" s="12"/>
      <c r="NQU122" s="12"/>
      <c r="NQV122" s="12"/>
      <c r="NQW122" s="12"/>
      <c r="NQX122" s="12"/>
      <c r="NQY122" s="12"/>
      <c r="NQZ122" s="12"/>
      <c r="NRA122" s="12"/>
      <c r="NRB122" s="12"/>
      <c r="NRC122" s="12"/>
      <c r="NRD122" s="12"/>
      <c r="NRE122" s="12"/>
      <c r="NRF122" s="12"/>
      <c r="NRG122" s="12"/>
      <c r="NRH122" s="12"/>
      <c r="NRI122" s="12"/>
      <c r="NRJ122" s="12"/>
      <c r="NRK122" s="12"/>
      <c r="NRL122" s="12"/>
      <c r="NRM122" s="12"/>
      <c r="NRN122" s="12"/>
      <c r="NRO122" s="12"/>
      <c r="NRP122" s="12"/>
      <c r="NRQ122" s="12"/>
      <c r="NRR122" s="12"/>
      <c r="NRS122" s="12"/>
      <c r="NRT122" s="12"/>
      <c r="NRU122" s="12"/>
      <c r="NRV122" s="12"/>
      <c r="NRW122" s="12"/>
      <c r="NRX122" s="12"/>
      <c r="NRY122" s="12"/>
      <c r="NRZ122" s="12"/>
      <c r="NSA122" s="12"/>
      <c r="NSB122" s="12"/>
      <c r="NSC122" s="12"/>
      <c r="NSD122" s="12"/>
      <c r="NSE122" s="12"/>
      <c r="NSF122" s="12"/>
      <c r="NSG122" s="12"/>
      <c r="NSH122" s="12"/>
      <c r="NSI122" s="12"/>
      <c r="NSJ122" s="12"/>
      <c r="NSK122" s="12"/>
      <c r="NSL122" s="12"/>
      <c r="NSM122" s="12"/>
      <c r="NSN122" s="12"/>
      <c r="NSO122" s="12"/>
      <c r="NSP122" s="12"/>
      <c r="NSQ122" s="12"/>
      <c r="NSR122" s="12"/>
      <c r="NSS122" s="12"/>
      <c r="NST122" s="12"/>
      <c r="NSU122" s="12"/>
      <c r="NSV122" s="12"/>
      <c r="NSW122" s="12"/>
      <c r="NSX122" s="12"/>
      <c r="NSY122" s="12"/>
      <c r="NSZ122" s="12"/>
      <c r="NTA122" s="12"/>
      <c r="NTB122" s="12"/>
      <c r="NTC122" s="12"/>
      <c r="NTD122" s="12"/>
      <c r="NTE122" s="12"/>
      <c r="NTF122" s="12"/>
      <c r="NTG122" s="12"/>
      <c r="NTH122" s="12"/>
      <c r="NTI122" s="12"/>
      <c r="NTJ122" s="12"/>
      <c r="NTK122" s="12"/>
      <c r="NTL122" s="12"/>
      <c r="NTM122" s="12"/>
      <c r="NTN122" s="12"/>
      <c r="NTO122" s="12"/>
      <c r="NTP122" s="12"/>
      <c r="NTQ122" s="12"/>
      <c r="NTR122" s="12"/>
      <c r="NTS122" s="12"/>
      <c r="NTT122" s="12"/>
      <c r="NTU122" s="12"/>
      <c r="NTV122" s="12"/>
      <c r="NTW122" s="12"/>
      <c r="NTX122" s="12"/>
      <c r="NTY122" s="12"/>
      <c r="NTZ122" s="12"/>
      <c r="NUA122" s="12"/>
      <c r="NUB122" s="12"/>
      <c r="NUC122" s="12"/>
      <c r="NUD122" s="12"/>
      <c r="NUE122" s="12"/>
      <c r="NUF122" s="12"/>
      <c r="NUG122" s="12"/>
      <c r="NUH122" s="12"/>
      <c r="NUI122" s="12"/>
      <c r="NUJ122" s="12"/>
      <c r="NUK122" s="12"/>
      <c r="NUL122" s="12"/>
      <c r="NUM122" s="12"/>
      <c r="NUN122" s="12"/>
      <c r="NUO122" s="12"/>
      <c r="NUP122" s="12"/>
      <c r="NUQ122" s="12"/>
      <c r="NUR122" s="12"/>
      <c r="NUS122" s="12"/>
      <c r="NUT122" s="12"/>
      <c r="NUU122" s="12"/>
      <c r="NUV122" s="12"/>
      <c r="NUW122" s="12"/>
      <c r="NUX122" s="12"/>
      <c r="NUY122" s="12"/>
      <c r="NUZ122" s="12"/>
      <c r="NVA122" s="12"/>
      <c r="NVB122" s="12"/>
      <c r="NVC122" s="12"/>
      <c r="NVD122" s="12"/>
      <c r="NVE122" s="12"/>
      <c r="NVF122" s="12"/>
      <c r="NVG122" s="12"/>
      <c r="NVH122" s="12"/>
      <c r="NVI122" s="12"/>
      <c r="NVJ122" s="12"/>
      <c r="NVK122" s="12"/>
      <c r="NVL122" s="12"/>
      <c r="NVM122" s="12"/>
      <c r="NVN122" s="12"/>
      <c r="NVO122" s="12"/>
      <c r="NVP122" s="12"/>
      <c r="NVQ122" s="12"/>
      <c r="NVR122" s="12"/>
      <c r="NVS122" s="12"/>
      <c r="NVT122" s="12"/>
      <c r="NVU122" s="12"/>
      <c r="NVV122" s="12"/>
      <c r="NVW122" s="12"/>
      <c r="NVX122" s="12"/>
      <c r="NVY122" s="12"/>
      <c r="NVZ122" s="12"/>
      <c r="NWA122" s="12"/>
      <c r="NWB122" s="12"/>
      <c r="NWC122" s="12"/>
      <c r="NWD122" s="12"/>
      <c r="NWE122" s="12"/>
      <c r="NWF122" s="12"/>
      <c r="NWG122" s="12"/>
      <c r="NWH122" s="12"/>
      <c r="NWI122" s="12"/>
      <c r="NWJ122" s="12"/>
      <c r="NWK122" s="12"/>
      <c r="NWL122" s="12"/>
      <c r="NWM122" s="12"/>
      <c r="NWN122" s="12"/>
      <c r="NWO122" s="12"/>
      <c r="NWP122" s="12"/>
      <c r="NWQ122" s="12"/>
      <c r="NWR122" s="12"/>
      <c r="NWS122" s="12"/>
      <c r="NWT122" s="12"/>
      <c r="NWU122" s="12"/>
      <c r="NWV122" s="12"/>
      <c r="NWW122" s="12"/>
      <c r="NWX122" s="12"/>
      <c r="NWY122" s="12"/>
      <c r="NWZ122" s="12"/>
      <c r="NXA122" s="12"/>
      <c r="NXB122" s="12"/>
      <c r="NXC122" s="12"/>
      <c r="NXD122" s="12"/>
      <c r="NXE122" s="12"/>
      <c r="NXF122" s="12"/>
      <c r="NXG122" s="12"/>
      <c r="NXH122" s="12"/>
      <c r="NXI122" s="12"/>
      <c r="NXJ122" s="12"/>
      <c r="NXK122" s="12"/>
      <c r="NXL122" s="12"/>
      <c r="NXM122" s="12"/>
      <c r="NXN122" s="12"/>
      <c r="NXO122" s="12"/>
      <c r="NXP122" s="12"/>
      <c r="NXQ122" s="12"/>
      <c r="NXR122" s="12"/>
      <c r="NXS122" s="12"/>
      <c r="NXT122" s="12"/>
      <c r="NXU122" s="12"/>
      <c r="NXV122" s="12"/>
      <c r="NXW122" s="12"/>
      <c r="NXX122" s="12"/>
      <c r="NXY122" s="12"/>
      <c r="NXZ122" s="12"/>
      <c r="NYA122" s="12"/>
      <c r="NYB122" s="12"/>
      <c r="NYC122" s="12"/>
      <c r="NYD122" s="12"/>
      <c r="NYE122" s="12"/>
      <c r="NYF122" s="12"/>
      <c r="NYG122" s="12"/>
      <c r="NYH122" s="12"/>
      <c r="NYI122" s="12"/>
      <c r="NYJ122" s="12"/>
      <c r="NYK122" s="12"/>
      <c r="NYL122" s="12"/>
      <c r="NYM122" s="12"/>
      <c r="NYN122" s="12"/>
      <c r="NYO122" s="12"/>
      <c r="NYP122" s="12"/>
      <c r="NYQ122" s="12"/>
      <c r="NYR122" s="12"/>
      <c r="NYS122" s="12"/>
      <c r="NYT122" s="12"/>
      <c r="NYU122" s="12"/>
      <c r="NYV122" s="12"/>
      <c r="NYW122" s="12"/>
      <c r="NYX122" s="12"/>
      <c r="NYY122" s="12"/>
      <c r="NYZ122" s="12"/>
      <c r="NZA122" s="12"/>
      <c r="NZB122" s="12"/>
      <c r="NZC122" s="12"/>
      <c r="NZD122" s="12"/>
      <c r="NZE122" s="12"/>
      <c r="NZF122" s="12"/>
      <c r="NZG122" s="12"/>
      <c r="NZH122" s="12"/>
      <c r="NZI122" s="12"/>
      <c r="NZJ122" s="12"/>
      <c r="NZK122" s="12"/>
      <c r="NZL122" s="12"/>
      <c r="NZM122" s="12"/>
      <c r="NZN122" s="12"/>
      <c r="NZO122" s="12"/>
      <c r="NZP122" s="12"/>
      <c r="NZQ122" s="12"/>
      <c r="NZR122" s="12"/>
      <c r="NZS122" s="12"/>
      <c r="NZT122" s="12"/>
      <c r="NZU122" s="12"/>
      <c r="NZV122" s="12"/>
      <c r="NZW122" s="12"/>
      <c r="NZX122" s="12"/>
      <c r="NZY122" s="12"/>
      <c r="NZZ122" s="12"/>
      <c r="OAA122" s="12"/>
      <c r="OAB122" s="12"/>
      <c r="OAC122" s="12"/>
      <c r="OAD122" s="12"/>
      <c r="OAE122" s="12"/>
      <c r="OAF122" s="12"/>
      <c r="OAG122" s="12"/>
      <c r="OAH122" s="12"/>
      <c r="OAI122" s="12"/>
      <c r="OAJ122" s="12"/>
      <c r="OAK122" s="12"/>
      <c r="OAL122" s="12"/>
      <c r="OAM122" s="12"/>
      <c r="OAN122" s="12"/>
      <c r="OAO122" s="12"/>
      <c r="OAP122" s="12"/>
      <c r="OAQ122" s="12"/>
      <c r="OAR122" s="12"/>
      <c r="OAS122" s="12"/>
      <c r="OAT122" s="12"/>
      <c r="OAU122" s="12"/>
      <c r="OAV122" s="12"/>
      <c r="OAW122" s="12"/>
      <c r="OAX122" s="12"/>
      <c r="OAY122" s="12"/>
      <c r="OAZ122" s="12"/>
      <c r="OBA122" s="12"/>
      <c r="OBB122" s="12"/>
      <c r="OBC122" s="12"/>
      <c r="OBD122" s="12"/>
      <c r="OBE122" s="12"/>
      <c r="OBF122" s="12"/>
      <c r="OBG122" s="12"/>
      <c r="OBH122" s="12"/>
      <c r="OBI122" s="12"/>
      <c r="OBJ122" s="12"/>
      <c r="OBK122" s="12"/>
      <c r="OBL122" s="12"/>
      <c r="OBM122" s="12"/>
      <c r="OBN122" s="12"/>
      <c r="OBO122" s="12"/>
      <c r="OBP122" s="12"/>
      <c r="OBQ122" s="12"/>
      <c r="OBR122" s="12"/>
      <c r="OBS122" s="12"/>
      <c r="OBT122" s="12"/>
      <c r="OBU122" s="12"/>
      <c r="OBV122" s="12"/>
      <c r="OBW122" s="12"/>
      <c r="OBX122" s="12"/>
      <c r="OBY122" s="12"/>
      <c r="OBZ122" s="12"/>
      <c r="OCA122" s="12"/>
      <c r="OCB122" s="12"/>
      <c r="OCC122" s="12"/>
      <c r="OCD122" s="12"/>
      <c r="OCE122" s="12"/>
      <c r="OCF122" s="12"/>
      <c r="OCG122" s="12"/>
      <c r="OCH122" s="12"/>
      <c r="OCI122" s="12"/>
      <c r="OCJ122" s="12"/>
      <c r="OCK122" s="12"/>
      <c r="OCL122" s="12"/>
      <c r="OCM122" s="12"/>
      <c r="OCN122" s="12"/>
      <c r="OCO122" s="12"/>
      <c r="OCP122" s="12"/>
      <c r="OCQ122" s="12"/>
      <c r="OCR122" s="12"/>
      <c r="OCS122" s="12"/>
      <c r="OCT122" s="12"/>
      <c r="OCU122" s="12"/>
      <c r="OCV122" s="12"/>
      <c r="OCW122" s="12"/>
      <c r="OCX122" s="12"/>
      <c r="OCY122" s="12"/>
      <c r="OCZ122" s="12"/>
      <c r="ODA122" s="12"/>
      <c r="ODB122" s="12"/>
      <c r="ODC122" s="12"/>
      <c r="ODD122" s="12"/>
      <c r="ODE122" s="12"/>
      <c r="ODF122" s="12"/>
      <c r="ODG122" s="12"/>
      <c r="ODH122" s="12"/>
      <c r="ODI122" s="12"/>
      <c r="ODJ122" s="12"/>
      <c r="ODK122" s="12"/>
      <c r="ODL122" s="12"/>
      <c r="ODM122" s="12"/>
      <c r="ODN122" s="12"/>
      <c r="ODO122" s="12"/>
      <c r="ODP122" s="12"/>
      <c r="ODQ122" s="12"/>
      <c r="ODR122" s="12"/>
      <c r="ODS122" s="12"/>
      <c r="ODT122" s="12"/>
      <c r="ODU122" s="12"/>
      <c r="ODV122" s="12"/>
      <c r="ODW122" s="12"/>
      <c r="ODX122" s="12"/>
      <c r="ODY122" s="12"/>
      <c r="ODZ122" s="12"/>
      <c r="OEA122" s="12"/>
      <c r="OEB122" s="12"/>
      <c r="OEC122" s="12"/>
      <c r="OED122" s="12"/>
      <c r="OEE122" s="12"/>
      <c r="OEF122" s="12"/>
      <c r="OEG122" s="12"/>
      <c r="OEH122" s="12"/>
      <c r="OEI122" s="12"/>
      <c r="OEJ122" s="12"/>
      <c r="OEK122" s="12"/>
      <c r="OEL122" s="12"/>
      <c r="OEM122" s="12"/>
      <c r="OEN122" s="12"/>
      <c r="OEO122" s="12"/>
      <c r="OEP122" s="12"/>
      <c r="OEQ122" s="12"/>
      <c r="OER122" s="12"/>
      <c r="OES122" s="12"/>
      <c r="OET122" s="12"/>
      <c r="OEU122" s="12"/>
      <c r="OEV122" s="12"/>
      <c r="OEW122" s="12"/>
      <c r="OEX122" s="12"/>
      <c r="OEY122" s="12"/>
      <c r="OEZ122" s="12"/>
      <c r="OFA122" s="12"/>
      <c r="OFB122" s="12"/>
      <c r="OFC122" s="12"/>
      <c r="OFD122" s="12"/>
      <c r="OFE122" s="12"/>
      <c r="OFF122" s="12"/>
      <c r="OFG122" s="12"/>
      <c r="OFH122" s="12"/>
      <c r="OFI122" s="12"/>
      <c r="OFJ122" s="12"/>
      <c r="OFK122" s="12"/>
      <c r="OFL122" s="12"/>
      <c r="OFM122" s="12"/>
      <c r="OFN122" s="12"/>
      <c r="OFO122" s="12"/>
      <c r="OFP122" s="12"/>
      <c r="OFQ122" s="12"/>
      <c r="OFR122" s="12"/>
      <c r="OFS122" s="12"/>
      <c r="OFT122" s="12"/>
      <c r="OFU122" s="12"/>
      <c r="OFV122" s="12"/>
      <c r="OFW122" s="12"/>
      <c r="OFX122" s="12"/>
      <c r="OFY122" s="12"/>
      <c r="OFZ122" s="12"/>
      <c r="OGA122" s="12"/>
      <c r="OGB122" s="12"/>
      <c r="OGC122" s="12"/>
      <c r="OGD122" s="12"/>
      <c r="OGE122" s="12"/>
      <c r="OGF122" s="12"/>
      <c r="OGG122" s="12"/>
      <c r="OGH122" s="12"/>
      <c r="OGI122" s="12"/>
      <c r="OGJ122" s="12"/>
      <c r="OGK122" s="12"/>
      <c r="OGL122" s="12"/>
      <c r="OGM122" s="12"/>
      <c r="OGN122" s="12"/>
      <c r="OGO122" s="12"/>
      <c r="OGP122" s="12"/>
      <c r="OGQ122" s="12"/>
      <c r="OGR122" s="12"/>
      <c r="OGS122" s="12"/>
      <c r="OGT122" s="12"/>
      <c r="OGU122" s="12"/>
      <c r="OGV122" s="12"/>
      <c r="OGW122" s="12"/>
      <c r="OGX122" s="12"/>
      <c r="OGY122" s="12"/>
      <c r="OGZ122" s="12"/>
      <c r="OHA122" s="12"/>
      <c r="OHB122" s="12"/>
      <c r="OHC122" s="12"/>
      <c r="OHD122" s="12"/>
      <c r="OHE122" s="12"/>
      <c r="OHF122" s="12"/>
      <c r="OHG122" s="12"/>
      <c r="OHH122" s="12"/>
      <c r="OHI122" s="12"/>
      <c r="OHJ122" s="12"/>
      <c r="OHK122" s="12"/>
      <c r="OHL122" s="12"/>
      <c r="OHM122" s="12"/>
      <c r="OHN122" s="12"/>
      <c r="OHO122" s="12"/>
      <c r="OHP122" s="12"/>
      <c r="OHQ122" s="12"/>
      <c r="OHR122" s="12"/>
      <c r="OHS122" s="12"/>
      <c r="OHT122" s="12"/>
      <c r="OHU122" s="12"/>
      <c r="OHV122" s="12"/>
      <c r="OHW122" s="12"/>
      <c r="OHX122" s="12"/>
      <c r="OHY122" s="12"/>
      <c r="OHZ122" s="12"/>
      <c r="OIA122" s="12"/>
      <c r="OIB122" s="12"/>
      <c r="OIC122" s="12"/>
      <c r="OID122" s="12"/>
      <c r="OIE122" s="12"/>
      <c r="OIF122" s="12"/>
      <c r="OIG122" s="12"/>
      <c r="OIH122" s="12"/>
      <c r="OII122" s="12"/>
      <c r="OIJ122" s="12"/>
      <c r="OIK122" s="12"/>
      <c r="OIL122" s="12"/>
      <c r="OIM122" s="12"/>
      <c r="OIN122" s="12"/>
      <c r="OIO122" s="12"/>
      <c r="OIP122" s="12"/>
      <c r="OIQ122" s="12"/>
      <c r="OIR122" s="12"/>
      <c r="OIS122" s="12"/>
      <c r="OIT122" s="12"/>
      <c r="OIU122" s="12"/>
      <c r="OIV122" s="12"/>
      <c r="OIW122" s="12"/>
      <c r="OIX122" s="12"/>
      <c r="OIY122" s="12"/>
      <c r="OIZ122" s="12"/>
      <c r="OJA122" s="12"/>
      <c r="OJB122" s="12"/>
      <c r="OJC122" s="12"/>
      <c r="OJD122" s="12"/>
      <c r="OJE122" s="12"/>
      <c r="OJF122" s="12"/>
      <c r="OJG122" s="12"/>
      <c r="OJH122" s="12"/>
      <c r="OJI122" s="12"/>
      <c r="OJJ122" s="12"/>
      <c r="OJK122" s="12"/>
      <c r="OJL122" s="12"/>
      <c r="OJM122" s="12"/>
      <c r="OJN122" s="12"/>
      <c r="OJO122" s="12"/>
      <c r="OJP122" s="12"/>
      <c r="OJQ122" s="12"/>
      <c r="OJR122" s="12"/>
      <c r="OJS122" s="12"/>
      <c r="OJT122" s="12"/>
      <c r="OJU122" s="12"/>
      <c r="OJV122" s="12"/>
      <c r="OJW122" s="12"/>
      <c r="OJX122" s="12"/>
      <c r="OJY122" s="12"/>
      <c r="OJZ122" s="12"/>
      <c r="OKA122" s="12"/>
      <c r="OKB122" s="12"/>
      <c r="OKC122" s="12"/>
      <c r="OKD122" s="12"/>
      <c r="OKE122" s="12"/>
      <c r="OKF122" s="12"/>
      <c r="OKG122" s="12"/>
      <c r="OKH122" s="12"/>
      <c r="OKI122" s="12"/>
      <c r="OKJ122" s="12"/>
      <c r="OKK122" s="12"/>
      <c r="OKL122" s="12"/>
      <c r="OKM122" s="12"/>
      <c r="OKN122" s="12"/>
      <c r="OKO122" s="12"/>
      <c r="OKP122" s="12"/>
      <c r="OKQ122" s="12"/>
      <c r="OKR122" s="12"/>
      <c r="OKS122" s="12"/>
      <c r="OKT122" s="12"/>
      <c r="OKU122" s="12"/>
      <c r="OKV122" s="12"/>
      <c r="OKW122" s="12"/>
      <c r="OKX122" s="12"/>
      <c r="OKY122" s="12"/>
      <c r="OKZ122" s="12"/>
      <c r="OLA122" s="12"/>
      <c r="OLB122" s="12"/>
      <c r="OLC122" s="12"/>
      <c r="OLD122" s="12"/>
      <c r="OLE122" s="12"/>
      <c r="OLF122" s="12"/>
      <c r="OLG122" s="12"/>
      <c r="OLH122" s="12"/>
      <c r="OLI122" s="12"/>
      <c r="OLJ122" s="12"/>
      <c r="OLK122" s="12"/>
      <c r="OLL122" s="12"/>
      <c r="OLM122" s="12"/>
      <c r="OLN122" s="12"/>
      <c r="OLO122" s="12"/>
      <c r="OLP122" s="12"/>
      <c r="OLQ122" s="12"/>
      <c r="OLR122" s="12"/>
      <c r="OLS122" s="12"/>
      <c r="OLT122" s="12"/>
      <c r="OLU122" s="12"/>
      <c r="OLV122" s="12"/>
      <c r="OLW122" s="12"/>
      <c r="OLX122" s="12"/>
      <c r="OLY122" s="12"/>
      <c r="OLZ122" s="12"/>
      <c r="OMA122" s="12"/>
      <c r="OMB122" s="12"/>
      <c r="OMC122" s="12"/>
      <c r="OMD122" s="12"/>
      <c r="OME122" s="12"/>
      <c r="OMF122" s="12"/>
      <c r="OMG122" s="12"/>
      <c r="OMH122" s="12"/>
      <c r="OMI122" s="12"/>
      <c r="OMJ122" s="12"/>
      <c r="OMK122" s="12"/>
      <c r="OML122" s="12"/>
      <c r="OMM122" s="12"/>
      <c r="OMN122" s="12"/>
      <c r="OMO122" s="12"/>
      <c r="OMP122" s="12"/>
      <c r="OMQ122" s="12"/>
      <c r="OMR122" s="12"/>
      <c r="OMS122" s="12"/>
      <c r="OMT122" s="12"/>
      <c r="OMU122" s="12"/>
      <c r="OMV122" s="12"/>
      <c r="OMW122" s="12"/>
      <c r="OMX122" s="12"/>
      <c r="OMY122" s="12"/>
      <c r="OMZ122" s="12"/>
      <c r="ONA122" s="12"/>
      <c r="ONB122" s="12"/>
      <c r="ONC122" s="12"/>
      <c r="OND122" s="12"/>
      <c r="ONE122" s="12"/>
      <c r="ONF122" s="12"/>
      <c r="ONG122" s="12"/>
      <c r="ONH122" s="12"/>
      <c r="ONI122" s="12"/>
      <c r="ONJ122" s="12"/>
      <c r="ONK122" s="12"/>
      <c r="ONL122" s="12"/>
      <c r="ONM122" s="12"/>
      <c r="ONN122" s="12"/>
      <c r="ONO122" s="12"/>
      <c r="ONP122" s="12"/>
      <c r="ONQ122" s="12"/>
      <c r="ONR122" s="12"/>
      <c r="ONS122" s="12"/>
      <c r="ONT122" s="12"/>
      <c r="ONU122" s="12"/>
      <c r="ONV122" s="12"/>
      <c r="ONW122" s="12"/>
      <c r="ONX122" s="12"/>
      <c r="ONY122" s="12"/>
      <c r="ONZ122" s="12"/>
      <c r="OOA122" s="12"/>
      <c r="OOB122" s="12"/>
      <c r="OOC122" s="12"/>
      <c r="OOD122" s="12"/>
      <c r="OOE122" s="12"/>
      <c r="OOF122" s="12"/>
      <c r="OOG122" s="12"/>
      <c r="OOH122" s="12"/>
      <c r="OOI122" s="12"/>
      <c r="OOJ122" s="12"/>
      <c r="OOK122" s="12"/>
      <c r="OOL122" s="12"/>
      <c r="OOM122" s="12"/>
      <c r="OON122" s="12"/>
      <c r="OOO122" s="12"/>
      <c r="OOP122" s="12"/>
      <c r="OOQ122" s="12"/>
      <c r="OOR122" s="12"/>
      <c r="OOS122" s="12"/>
      <c r="OOT122" s="12"/>
      <c r="OOU122" s="12"/>
      <c r="OOV122" s="12"/>
      <c r="OOW122" s="12"/>
      <c r="OOX122" s="12"/>
      <c r="OOY122" s="12"/>
      <c r="OOZ122" s="12"/>
      <c r="OPA122" s="12"/>
      <c r="OPB122" s="12"/>
      <c r="OPC122" s="12"/>
      <c r="OPD122" s="12"/>
      <c r="OPE122" s="12"/>
      <c r="OPF122" s="12"/>
      <c r="OPG122" s="12"/>
      <c r="OPH122" s="12"/>
      <c r="OPI122" s="12"/>
      <c r="OPJ122" s="12"/>
      <c r="OPK122" s="12"/>
      <c r="OPL122" s="12"/>
      <c r="OPM122" s="12"/>
      <c r="OPN122" s="12"/>
      <c r="OPO122" s="12"/>
      <c r="OPP122" s="12"/>
      <c r="OPQ122" s="12"/>
      <c r="OPR122" s="12"/>
      <c r="OPS122" s="12"/>
      <c r="OPT122" s="12"/>
      <c r="OPU122" s="12"/>
      <c r="OPV122" s="12"/>
      <c r="OPW122" s="12"/>
      <c r="OPX122" s="12"/>
      <c r="OPY122" s="12"/>
      <c r="OPZ122" s="12"/>
      <c r="OQA122" s="12"/>
      <c r="OQB122" s="12"/>
      <c r="OQC122" s="12"/>
      <c r="OQD122" s="12"/>
      <c r="OQE122" s="12"/>
      <c r="OQF122" s="12"/>
      <c r="OQG122" s="12"/>
      <c r="OQH122" s="12"/>
      <c r="OQI122" s="12"/>
      <c r="OQJ122" s="12"/>
      <c r="OQK122" s="12"/>
      <c r="OQL122" s="12"/>
      <c r="OQM122" s="12"/>
      <c r="OQN122" s="12"/>
      <c r="OQO122" s="12"/>
      <c r="OQP122" s="12"/>
      <c r="OQQ122" s="12"/>
      <c r="OQR122" s="12"/>
      <c r="OQS122" s="12"/>
      <c r="OQT122" s="12"/>
      <c r="OQU122" s="12"/>
      <c r="OQV122" s="12"/>
      <c r="OQW122" s="12"/>
      <c r="OQX122" s="12"/>
      <c r="OQY122" s="12"/>
      <c r="OQZ122" s="12"/>
      <c r="ORA122" s="12"/>
      <c r="ORB122" s="12"/>
      <c r="ORC122" s="12"/>
      <c r="ORD122" s="12"/>
      <c r="ORE122" s="12"/>
      <c r="ORF122" s="12"/>
      <c r="ORG122" s="12"/>
      <c r="ORH122" s="12"/>
      <c r="ORI122" s="12"/>
      <c r="ORJ122" s="12"/>
      <c r="ORK122" s="12"/>
      <c r="ORL122" s="12"/>
      <c r="ORM122" s="12"/>
      <c r="ORN122" s="12"/>
      <c r="ORO122" s="12"/>
      <c r="ORP122" s="12"/>
      <c r="ORQ122" s="12"/>
      <c r="ORR122" s="12"/>
      <c r="ORS122" s="12"/>
      <c r="ORT122" s="12"/>
      <c r="ORU122" s="12"/>
      <c r="ORV122" s="12"/>
      <c r="ORW122" s="12"/>
      <c r="ORX122" s="12"/>
      <c r="ORY122" s="12"/>
      <c r="ORZ122" s="12"/>
      <c r="OSA122" s="12"/>
      <c r="OSB122" s="12"/>
      <c r="OSC122" s="12"/>
      <c r="OSD122" s="12"/>
      <c r="OSE122" s="12"/>
      <c r="OSF122" s="12"/>
      <c r="OSG122" s="12"/>
      <c r="OSH122" s="12"/>
      <c r="OSI122" s="12"/>
      <c r="OSJ122" s="12"/>
      <c r="OSK122" s="12"/>
      <c r="OSL122" s="12"/>
      <c r="OSM122" s="12"/>
      <c r="OSN122" s="12"/>
      <c r="OSO122" s="12"/>
      <c r="OSP122" s="12"/>
      <c r="OSQ122" s="12"/>
      <c r="OSR122" s="12"/>
      <c r="OSS122" s="12"/>
      <c r="OST122" s="12"/>
      <c r="OSU122" s="12"/>
      <c r="OSV122" s="12"/>
      <c r="OSW122" s="12"/>
      <c r="OSX122" s="12"/>
      <c r="OSY122" s="12"/>
      <c r="OSZ122" s="12"/>
      <c r="OTA122" s="12"/>
      <c r="OTB122" s="12"/>
      <c r="OTC122" s="12"/>
      <c r="OTD122" s="12"/>
      <c r="OTE122" s="12"/>
      <c r="OTF122" s="12"/>
      <c r="OTG122" s="12"/>
      <c r="OTH122" s="12"/>
      <c r="OTI122" s="12"/>
      <c r="OTJ122" s="12"/>
      <c r="OTK122" s="12"/>
      <c r="OTL122" s="12"/>
      <c r="OTM122" s="12"/>
      <c r="OTN122" s="12"/>
      <c r="OTO122" s="12"/>
      <c r="OTP122" s="12"/>
      <c r="OTQ122" s="12"/>
      <c r="OTR122" s="12"/>
      <c r="OTS122" s="12"/>
      <c r="OTT122" s="12"/>
      <c r="OTU122" s="12"/>
      <c r="OTV122" s="12"/>
      <c r="OTW122" s="12"/>
      <c r="OTX122" s="12"/>
      <c r="OTY122" s="12"/>
      <c r="OTZ122" s="12"/>
      <c r="OUA122" s="12"/>
      <c r="OUB122" s="12"/>
      <c r="OUC122" s="12"/>
      <c r="OUD122" s="12"/>
      <c r="OUE122" s="12"/>
      <c r="OUF122" s="12"/>
      <c r="OUG122" s="12"/>
      <c r="OUH122" s="12"/>
      <c r="OUI122" s="12"/>
      <c r="OUJ122" s="12"/>
      <c r="OUK122" s="12"/>
      <c r="OUL122" s="12"/>
      <c r="OUM122" s="12"/>
      <c r="OUN122" s="12"/>
      <c r="OUO122" s="12"/>
      <c r="OUP122" s="12"/>
      <c r="OUQ122" s="12"/>
      <c r="OUR122" s="12"/>
      <c r="OUS122" s="12"/>
      <c r="OUT122" s="12"/>
      <c r="OUU122" s="12"/>
      <c r="OUV122" s="12"/>
      <c r="OUW122" s="12"/>
      <c r="OUX122" s="12"/>
      <c r="OUY122" s="12"/>
      <c r="OUZ122" s="12"/>
      <c r="OVA122" s="12"/>
      <c r="OVB122" s="12"/>
      <c r="OVC122" s="12"/>
      <c r="OVD122" s="12"/>
      <c r="OVE122" s="12"/>
      <c r="OVF122" s="12"/>
      <c r="OVG122" s="12"/>
      <c r="OVH122" s="12"/>
      <c r="OVI122" s="12"/>
      <c r="OVJ122" s="12"/>
      <c r="OVK122" s="12"/>
      <c r="OVL122" s="12"/>
      <c r="OVM122" s="12"/>
      <c r="OVN122" s="12"/>
      <c r="OVO122" s="12"/>
      <c r="OVP122" s="12"/>
      <c r="OVQ122" s="12"/>
      <c r="OVR122" s="12"/>
      <c r="OVS122" s="12"/>
      <c r="OVT122" s="12"/>
      <c r="OVU122" s="12"/>
      <c r="OVV122" s="12"/>
      <c r="OVW122" s="12"/>
      <c r="OVX122" s="12"/>
      <c r="OVY122" s="12"/>
      <c r="OVZ122" s="12"/>
      <c r="OWA122" s="12"/>
      <c r="OWB122" s="12"/>
      <c r="OWC122" s="12"/>
      <c r="OWD122" s="12"/>
      <c r="OWE122" s="12"/>
      <c r="OWF122" s="12"/>
      <c r="OWG122" s="12"/>
      <c r="OWH122" s="12"/>
      <c r="OWI122" s="12"/>
      <c r="OWJ122" s="12"/>
      <c r="OWK122" s="12"/>
      <c r="OWL122" s="12"/>
      <c r="OWM122" s="12"/>
      <c r="OWN122" s="12"/>
      <c r="OWO122" s="12"/>
      <c r="OWP122" s="12"/>
      <c r="OWQ122" s="12"/>
      <c r="OWR122" s="12"/>
      <c r="OWS122" s="12"/>
      <c r="OWT122" s="12"/>
      <c r="OWU122" s="12"/>
      <c r="OWV122" s="12"/>
      <c r="OWW122" s="12"/>
      <c r="OWX122" s="12"/>
      <c r="OWY122" s="12"/>
      <c r="OWZ122" s="12"/>
      <c r="OXA122" s="12"/>
      <c r="OXB122" s="12"/>
      <c r="OXC122" s="12"/>
      <c r="OXD122" s="12"/>
      <c r="OXE122" s="12"/>
      <c r="OXF122" s="12"/>
      <c r="OXG122" s="12"/>
      <c r="OXH122" s="12"/>
      <c r="OXI122" s="12"/>
      <c r="OXJ122" s="12"/>
      <c r="OXK122" s="12"/>
      <c r="OXL122" s="12"/>
      <c r="OXM122" s="12"/>
      <c r="OXN122" s="12"/>
      <c r="OXO122" s="12"/>
      <c r="OXP122" s="12"/>
      <c r="OXQ122" s="12"/>
      <c r="OXR122" s="12"/>
      <c r="OXS122" s="12"/>
      <c r="OXT122" s="12"/>
      <c r="OXU122" s="12"/>
      <c r="OXV122" s="12"/>
      <c r="OXW122" s="12"/>
      <c r="OXX122" s="12"/>
      <c r="OXY122" s="12"/>
      <c r="OXZ122" s="12"/>
      <c r="OYA122" s="12"/>
      <c r="OYB122" s="12"/>
      <c r="OYC122" s="12"/>
      <c r="OYD122" s="12"/>
      <c r="OYE122" s="12"/>
      <c r="OYF122" s="12"/>
      <c r="OYG122" s="12"/>
      <c r="OYH122" s="12"/>
      <c r="OYI122" s="12"/>
      <c r="OYJ122" s="12"/>
      <c r="OYK122" s="12"/>
      <c r="OYL122" s="12"/>
      <c r="OYM122" s="12"/>
      <c r="OYN122" s="12"/>
      <c r="OYO122" s="12"/>
      <c r="OYP122" s="12"/>
      <c r="OYQ122" s="12"/>
      <c r="OYR122" s="12"/>
      <c r="OYS122" s="12"/>
      <c r="OYT122" s="12"/>
      <c r="OYU122" s="12"/>
      <c r="OYV122" s="12"/>
      <c r="OYW122" s="12"/>
      <c r="OYX122" s="12"/>
      <c r="OYY122" s="12"/>
      <c r="OYZ122" s="12"/>
      <c r="OZA122" s="12"/>
      <c r="OZB122" s="12"/>
      <c r="OZC122" s="12"/>
      <c r="OZD122" s="12"/>
      <c r="OZE122" s="12"/>
      <c r="OZF122" s="12"/>
      <c r="OZG122" s="12"/>
      <c r="OZH122" s="12"/>
      <c r="OZI122" s="12"/>
      <c r="OZJ122" s="12"/>
      <c r="OZK122" s="12"/>
      <c r="OZL122" s="12"/>
      <c r="OZM122" s="12"/>
      <c r="OZN122" s="12"/>
      <c r="OZO122" s="12"/>
      <c r="OZP122" s="12"/>
      <c r="OZQ122" s="12"/>
      <c r="OZR122" s="12"/>
      <c r="OZS122" s="12"/>
      <c r="OZT122" s="12"/>
      <c r="OZU122" s="12"/>
      <c r="OZV122" s="12"/>
      <c r="OZW122" s="12"/>
      <c r="OZX122" s="12"/>
      <c r="OZY122" s="12"/>
      <c r="OZZ122" s="12"/>
      <c r="PAA122" s="12"/>
      <c r="PAB122" s="12"/>
      <c r="PAC122" s="12"/>
      <c r="PAD122" s="12"/>
      <c r="PAE122" s="12"/>
      <c r="PAF122" s="12"/>
      <c r="PAG122" s="12"/>
      <c r="PAH122" s="12"/>
      <c r="PAI122" s="12"/>
      <c r="PAJ122" s="12"/>
      <c r="PAK122" s="12"/>
      <c r="PAL122" s="12"/>
      <c r="PAM122" s="12"/>
      <c r="PAN122" s="12"/>
      <c r="PAO122" s="12"/>
      <c r="PAP122" s="12"/>
      <c r="PAQ122" s="12"/>
      <c r="PAR122" s="12"/>
      <c r="PAS122" s="12"/>
      <c r="PAT122" s="12"/>
      <c r="PAU122" s="12"/>
      <c r="PAV122" s="12"/>
      <c r="PAW122" s="12"/>
      <c r="PAX122" s="12"/>
      <c r="PAY122" s="12"/>
      <c r="PAZ122" s="12"/>
      <c r="PBA122" s="12"/>
      <c r="PBB122" s="12"/>
      <c r="PBC122" s="12"/>
      <c r="PBD122" s="12"/>
      <c r="PBE122" s="12"/>
      <c r="PBF122" s="12"/>
      <c r="PBG122" s="12"/>
      <c r="PBH122" s="12"/>
      <c r="PBI122" s="12"/>
      <c r="PBJ122" s="12"/>
      <c r="PBK122" s="12"/>
      <c r="PBL122" s="12"/>
      <c r="PBM122" s="12"/>
      <c r="PBN122" s="12"/>
      <c r="PBO122" s="12"/>
      <c r="PBP122" s="12"/>
      <c r="PBQ122" s="12"/>
      <c r="PBR122" s="12"/>
      <c r="PBS122" s="12"/>
      <c r="PBT122" s="12"/>
      <c r="PBU122" s="12"/>
      <c r="PBV122" s="12"/>
      <c r="PBW122" s="12"/>
      <c r="PBX122" s="12"/>
      <c r="PBY122" s="12"/>
      <c r="PBZ122" s="12"/>
      <c r="PCA122" s="12"/>
      <c r="PCB122" s="12"/>
      <c r="PCC122" s="12"/>
      <c r="PCD122" s="12"/>
      <c r="PCE122" s="12"/>
      <c r="PCF122" s="12"/>
      <c r="PCG122" s="12"/>
      <c r="PCH122" s="12"/>
      <c r="PCI122" s="12"/>
      <c r="PCJ122" s="12"/>
      <c r="PCK122" s="12"/>
      <c r="PCL122" s="12"/>
      <c r="PCM122" s="12"/>
      <c r="PCN122" s="12"/>
      <c r="PCO122" s="12"/>
      <c r="PCP122" s="12"/>
      <c r="PCQ122" s="12"/>
      <c r="PCR122" s="12"/>
      <c r="PCS122" s="12"/>
      <c r="PCT122" s="12"/>
      <c r="PCU122" s="12"/>
      <c r="PCV122" s="12"/>
      <c r="PCW122" s="12"/>
      <c r="PCX122" s="12"/>
      <c r="PCY122" s="12"/>
      <c r="PCZ122" s="12"/>
      <c r="PDA122" s="12"/>
      <c r="PDB122" s="12"/>
      <c r="PDC122" s="12"/>
      <c r="PDD122" s="12"/>
      <c r="PDE122" s="12"/>
      <c r="PDF122" s="12"/>
      <c r="PDG122" s="12"/>
      <c r="PDH122" s="12"/>
      <c r="PDI122" s="12"/>
      <c r="PDJ122" s="12"/>
      <c r="PDK122" s="12"/>
      <c r="PDL122" s="12"/>
      <c r="PDM122" s="12"/>
      <c r="PDN122" s="12"/>
      <c r="PDO122" s="12"/>
      <c r="PDP122" s="12"/>
      <c r="PDQ122" s="12"/>
      <c r="PDR122" s="12"/>
      <c r="PDS122" s="12"/>
      <c r="PDT122" s="12"/>
      <c r="PDU122" s="12"/>
      <c r="PDV122" s="12"/>
      <c r="PDW122" s="12"/>
      <c r="PDX122" s="12"/>
      <c r="PDY122" s="12"/>
      <c r="PDZ122" s="12"/>
      <c r="PEA122" s="12"/>
      <c r="PEB122" s="12"/>
      <c r="PEC122" s="12"/>
      <c r="PED122" s="12"/>
      <c r="PEE122" s="12"/>
      <c r="PEF122" s="12"/>
      <c r="PEG122" s="12"/>
      <c r="PEH122" s="12"/>
      <c r="PEI122" s="12"/>
      <c r="PEJ122" s="12"/>
      <c r="PEK122" s="12"/>
      <c r="PEL122" s="12"/>
      <c r="PEM122" s="12"/>
      <c r="PEN122" s="12"/>
      <c r="PEO122" s="12"/>
      <c r="PEP122" s="12"/>
      <c r="PEQ122" s="12"/>
      <c r="PER122" s="12"/>
      <c r="PES122" s="12"/>
      <c r="PET122" s="12"/>
      <c r="PEU122" s="12"/>
      <c r="PEV122" s="12"/>
      <c r="PEW122" s="12"/>
      <c r="PEX122" s="12"/>
      <c r="PEY122" s="12"/>
      <c r="PEZ122" s="12"/>
      <c r="PFA122" s="12"/>
      <c r="PFB122" s="12"/>
      <c r="PFC122" s="12"/>
      <c r="PFD122" s="12"/>
      <c r="PFE122" s="12"/>
      <c r="PFF122" s="12"/>
      <c r="PFG122" s="12"/>
      <c r="PFH122" s="12"/>
      <c r="PFI122" s="12"/>
      <c r="PFJ122" s="12"/>
      <c r="PFK122" s="12"/>
      <c r="PFL122" s="12"/>
      <c r="PFM122" s="12"/>
      <c r="PFN122" s="12"/>
      <c r="PFO122" s="12"/>
      <c r="PFP122" s="12"/>
      <c r="PFQ122" s="12"/>
      <c r="PFR122" s="12"/>
      <c r="PFS122" s="12"/>
      <c r="PFT122" s="12"/>
      <c r="PFU122" s="12"/>
      <c r="PFV122" s="12"/>
      <c r="PFW122" s="12"/>
      <c r="PFX122" s="12"/>
      <c r="PFY122" s="12"/>
      <c r="PFZ122" s="12"/>
      <c r="PGA122" s="12"/>
      <c r="PGB122" s="12"/>
      <c r="PGC122" s="12"/>
      <c r="PGD122" s="12"/>
      <c r="PGE122" s="12"/>
      <c r="PGF122" s="12"/>
      <c r="PGG122" s="12"/>
      <c r="PGH122" s="12"/>
      <c r="PGI122" s="12"/>
      <c r="PGJ122" s="12"/>
      <c r="PGK122" s="12"/>
      <c r="PGL122" s="12"/>
      <c r="PGM122" s="12"/>
      <c r="PGN122" s="12"/>
      <c r="PGO122" s="12"/>
      <c r="PGP122" s="12"/>
      <c r="PGQ122" s="12"/>
      <c r="PGR122" s="12"/>
      <c r="PGS122" s="12"/>
      <c r="PGT122" s="12"/>
      <c r="PGU122" s="12"/>
      <c r="PGV122" s="12"/>
      <c r="PGW122" s="12"/>
      <c r="PGX122" s="12"/>
      <c r="PGY122" s="12"/>
      <c r="PGZ122" s="12"/>
      <c r="PHA122" s="12"/>
      <c r="PHB122" s="12"/>
      <c r="PHC122" s="12"/>
      <c r="PHD122" s="12"/>
      <c r="PHE122" s="12"/>
      <c r="PHF122" s="12"/>
      <c r="PHG122" s="12"/>
      <c r="PHH122" s="12"/>
      <c r="PHI122" s="12"/>
      <c r="PHJ122" s="12"/>
      <c r="PHK122" s="12"/>
      <c r="PHL122" s="12"/>
      <c r="PHM122" s="12"/>
      <c r="PHN122" s="12"/>
      <c r="PHO122" s="12"/>
      <c r="PHP122" s="12"/>
      <c r="PHQ122" s="12"/>
      <c r="PHR122" s="12"/>
      <c r="PHS122" s="12"/>
      <c r="PHT122" s="12"/>
      <c r="PHU122" s="12"/>
      <c r="PHV122" s="12"/>
      <c r="PHW122" s="12"/>
      <c r="PHX122" s="12"/>
      <c r="PHY122" s="12"/>
      <c r="PHZ122" s="12"/>
      <c r="PIA122" s="12"/>
      <c r="PIB122" s="12"/>
      <c r="PIC122" s="12"/>
      <c r="PID122" s="12"/>
      <c r="PIE122" s="12"/>
      <c r="PIF122" s="12"/>
      <c r="PIG122" s="12"/>
      <c r="PIH122" s="12"/>
      <c r="PII122" s="12"/>
      <c r="PIJ122" s="12"/>
      <c r="PIK122" s="12"/>
      <c r="PIL122" s="12"/>
      <c r="PIM122" s="12"/>
      <c r="PIN122" s="12"/>
      <c r="PIO122" s="12"/>
      <c r="PIP122" s="12"/>
      <c r="PIQ122" s="12"/>
      <c r="PIR122" s="12"/>
      <c r="PIS122" s="12"/>
      <c r="PIT122" s="12"/>
      <c r="PIU122" s="12"/>
      <c r="PIV122" s="12"/>
      <c r="PIW122" s="12"/>
      <c r="PIX122" s="12"/>
      <c r="PIY122" s="12"/>
      <c r="PIZ122" s="12"/>
      <c r="PJA122" s="12"/>
      <c r="PJB122" s="12"/>
      <c r="PJC122" s="12"/>
      <c r="PJD122" s="12"/>
      <c r="PJE122" s="12"/>
      <c r="PJF122" s="12"/>
      <c r="PJG122" s="12"/>
      <c r="PJH122" s="12"/>
      <c r="PJI122" s="12"/>
      <c r="PJJ122" s="12"/>
      <c r="PJK122" s="12"/>
      <c r="PJL122" s="12"/>
      <c r="PJM122" s="12"/>
      <c r="PJN122" s="12"/>
      <c r="PJO122" s="12"/>
      <c r="PJP122" s="12"/>
      <c r="PJQ122" s="12"/>
      <c r="PJR122" s="12"/>
      <c r="PJS122" s="12"/>
      <c r="PJT122" s="12"/>
      <c r="PJU122" s="12"/>
      <c r="PJV122" s="12"/>
      <c r="PJW122" s="12"/>
      <c r="PJX122" s="12"/>
      <c r="PJY122" s="12"/>
      <c r="PJZ122" s="12"/>
      <c r="PKA122" s="12"/>
      <c r="PKB122" s="12"/>
      <c r="PKC122" s="12"/>
      <c r="PKD122" s="12"/>
      <c r="PKE122" s="12"/>
      <c r="PKF122" s="12"/>
      <c r="PKG122" s="12"/>
      <c r="PKH122" s="12"/>
      <c r="PKI122" s="12"/>
      <c r="PKJ122" s="12"/>
      <c r="PKK122" s="12"/>
      <c r="PKL122" s="12"/>
      <c r="PKM122" s="12"/>
      <c r="PKN122" s="12"/>
      <c r="PKO122" s="12"/>
      <c r="PKP122" s="12"/>
      <c r="PKQ122" s="12"/>
      <c r="PKR122" s="12"/>
      <c r="PKS122" s="12"/>
      <c r="PKT122" s="12"/>
      <c r="PKU122" s="12"/>
      <c r="PKV122" s="12"/>
      <c r="PKW122" s="12"/>
      <c r="PKX122" s="12"/>
      <c r="PKY122" s="12"/>
      <c r="PKZ122" s="12"/>
      <c r="PLA122" s="12"/>
      <c r="PLB122" s="12"/>
      <c r="PLC122" s="12"/>
      <c r="PLD122" s="12"/>
      <c r="PLE122" s="12"/>
      <c r="PLF122" s="12"/>
      <c r="PLG122" s="12"/>
      <c r="PLH122" s="12"/>
      <c r="PLI122" s="12"/>
      <c r="PLJ122" s="12"/>
      <c r="PLK122" s="12"/>
      <c r="PLL122" s="12"/>
      <c r="PLM122" s="12"/>
      <c r="PLN122" s="12"/>
      <c r="PLO122" s="12"/>
      <c r="PLP122" s="12"/>
      <c r="PLQ122" s="12"/>
      <c r="PLR122" s="12"/>
      <c r="PLS122" s="12"/>
      <c r="PLT122" s="12"/>
      <c r="PLU122" s="12"/>
      <c r="PLV122" s="12"/>
      <c r="PLW122" s="12"/>
      <c r="PLX122" s="12"/>
      <c r="PLY122" s="12"/>
      <c r="PLZ122" s="12"/>
      <c r="PMA122" s="12"/>
      <c r="PMB122" s="12"/>
      <c r="PMC122" s="12"/>
      <c r="PMD122" s="12"/>
      <c r="PME122" s="12"/>
      <c r="PMF122" s="12"/>
      <c r="PMG122" s="12"/>
      <c r="PMH122" s="12"/>
      <c r="PMI122" s="12"/>
      <c r="PMJ122" s="12"/>
      <c r="PMK122" s="12"/>
      <c r="PML122" s="12"/>
      <c r="PMM122" s="12"/>
      <c r="PMN122" s="12"/>
      <c r="PMO122" s="12"/>
      <c r="PMP122" s="12"/>
      <c r="PMQ122" s="12"/>
      <c r="PMR122" s="12"/>
      <c r="PMS122" s="12"/>
      <c r="PMT122" s="12"/>
      <c r="PMU122" s="12"/>
      <c r="PMV122" s="12"/>
      <c r="PMW122" s="12"/>
      <c r="PMX122" s="12"/>
      <c r="PMY122" s="12"/>
      <c r="PMZ122" s="12"/>
      <c r="PNA122" s="12"/>
      <c r="PNB122" s="12"/>
      <c r="PNC122" s="12"/>
      <c r="PND122" s="12"/>
      <c r="PNE122" s="12"/>
      <c r="PNF122" s="12"/>
      <c r="PNG122" s="12"/>
      <c r="PNH122" s="12"/>
      <c r="PNI122" s="12"/>
      <c r="PNJ122" s="12"/>
      <c r="PNK122" s="12"/>
      <c r="PNL122" s="12"/>
      <c r="PNM122" s="12"/>
      <c r="PNN122" s="12"/>
      <c r="PNO122" s="12"/>
      <c r="PNP122" s="12"/>
      <c r="PNQ122" s="12"/>
      <c r="PNR122" s="12"/>
      <c r="PNS122" s="12"/>
      <c r="PNT122" s="12"/>
      <c r="PNU122" s="12"/>
      <c r="PNV122" s="12"/>
      <c r="PNW122" s="12"/>
      <c r="PNX122" s="12"/>
      <c r="PNY122" s="12"/>
      <c r="PNZ122" s="12"/>
      <c r="POA122" s="12"/>
      <c r="POB122" s="12"/>
      <c r="POC122" s="12"/>
      <c r="POD122" s="12"/>
      <c r="POE122" s="12"/>
      <c r="POF122" s="12"/>
      <c r="POG122" s="12"/>
      <c r="POH122" s="12"/>
      <c r="POI122" s="12"/>
      <c r="POJ122" s="12"/>
      <c r="POK122" s="12"/>
      <c r="POL122" s="12"/>
      <c r="POM122" s="12"/>
      <c r="PON122" s="12"/>
      <c r="POO122" s="12"/>
      <c r="POP122" s="12"/>
      <c r="POQ122" s="12"/>
      <c r="POR122" s="12"/>
      <c r="POS122" s="12"/>
      <c r="POT122" s="12"/>
      <c r="POU122" s="12"/>
      <c r="POV122" s="12"/>
      <c r="POW122" s="12"/>
      <c r="POX122" s="12"/>
      <c r="POY122" s="12"/>
      <c r="POZ122" s="12"/>
      <c r="PPA122" s="12"/>
      <c r="PPB122" s="12"/>
      <c r="PPC122" s="12"/>
      <c r="PPD122" s="12"/>
      <c r="PPE122" s="12"/>
      <c r="PPF122" s="12"/>
      <c r="PPG122" s="12"/>
      <c r="PPH122" s="12"/>
      <c r="PPI122" s="12"/>
      <c r="PPJ122" s="12"/>
      <c r="PPK122" s="12"/>
      <c r="PPL122" s="12"/>
      <c r="PPM122" s="12"/>
      <c r="PPN122" s="12"/>
      <c r="PPO122" s="12"/>
      <c r="PPP122" s="12"/>
      <c r="PPQ122" s="12"/>
      <c r="PPR122" s="12"/>
      <c r="PPS122" s="12"/>
      <c r="PPT122" s="12"/>
      <c r="PPU122" s="12"/>
      <c r="PPV122" s="12"/>
      <c r="PPW122" s="12"/>
      <c r="PPX122" s="12"/>
      <c r="PPY122" s="12"/>
      <c r="PPZ122" s="12"/>
      <c r="PQA122" s="12"/>
      <c r="PQB122" s="12"/>
      <c r="PQC122" s="12"/>
      <c r="PQD122" s="12"/>
      <c r="PQE122" s="12"/>
      <c r="PQF122" s="12"/>
      <c r="PQG122" s="12"/>
      <c r="PQH122" s="12"/>
      <c r="PQI122" s="12"/>
      <c r="PQJ122" s="12"/>
      <c r="PQK122" s="12"/>
      <c r="PQL122" s="12"/>
      <c r="PQM122" s="12"/>
      <c r="PQN122" s="12"/>
      <c r="PQO122" s="12"/>
      <c r="PQP122" s="12"/>
      <c r="PQQ122" s="12"/>
      <c r="PQR122" s="12"/>
      <c r="PQS122" s="12"/>
      <c r="PQT122" s="12"/>
      <c r="PQU122" s="12"/>
      <c r="PQV122" s="12"/>
      <c r="PQW122" s="12"/>
      <c r="PQX122" s="12"/>
      <c r="PQY122" s="12"/>
      <c r="PQZ122" s="12"/>
      <c r="PRA122" s="12"/>
      <c r="PRB122" s="12"/>
      <c r="PRC122" s="12"/>
      <c r="PRD122" s="12"/>
      <c r="PRE122" s="12"/>
      <c r="PRF122" s="12"/>
      <c r="PRG122" s="12"/>
      <c r="PRH122" s="12"/>
      <c r="PRI122" s="12"/>
      <c r="PRJ122" s="12"/>
      <c r="PRK122" s="12"/>
      <c r="PRL122" s="12"/>
      <c r="PRM122" s="12"/>
      <c r="PRN122" s="12"/>
      <c r="PRO122" s="12"/>
      <c r="PRP122" s="12"/>
      <c r="PRQ122" s="12"/>
      <c r="PRR122" s="12"/>
      <c r="PRS122" s="12"/>
      <c r="PRT122" s="12"/>
      <c r="PRU122" s="12"/>
      <c r="PRV122" s="12"/>
      <c r="PRW122" s="12"/>
      <c r="PRX122" s="12"/>
      <c r="PRY122" s="12"/>
      <c r="PRZ122" s="12"/>
      <c r="PSA122" s="12"/>
      <c r="PSB122" s="12"/>
      <c r="PSC122" s="12"/>
      <c r="PSD122" s="12"/>
      <c r="PSE122" s="12"/>
      <c r="PSF122" s="12"/>
      <c r="PSG122" s="12"/>
      <c r="PSH122" s="12"/>
      <c r="PSI122" s="12"/>
      <c r="PSJ122" s="12"/>
      <c r="PSK122" s="12"/>
      <c r="PSL122" s="12"/>
      <c r="PSM122" s="12"/>
      <c r="PSN122" s="12"/>
      <c r="PSO122" s="12"/>
      <c r="PSP122" s="12"/>
      <c r="PSQ122" s="12"/>
      <c r="PSR122" s="12"/>
      <c r="PSS122" s="12"/>
      <c r="PST122" s="12"/>
      <c r="PSU122" s="12"/>
      <c r="PSV122" s="12"/>
      <c r="PSW122" s="12"/>
      <c r="PSX122" s="12"/>
      <c r="PSY122" s="12"/>
      <c r="PSZ122" s="12"/>
      <c r="PTA122" s="12"/>
      <c r="PTB122" s="12"/>
      <c r="PTC122" s="12"/>
      <c r="PTD122" s="12"/>
      <c r="PTE122" s="12"/>
      <c r="PTF122" s="12"/>
      <c r="PTG122" s="12"/>
      <c r="PTH122" s="12"/>
      <c r="PTI122" s="12"/>
      <c r="PTJ122" s="12"/>
      <c r="PTK122" s="12"/>
      <c r="PTL122" s="12"/>
      <c r="PTM122" s="12"/>
      <c r="PTN122" s="12"/>
      <c r="PTO122" s="12"/>
      <c r="PTP122" s="12"/>
      <c r="PTQ122" s="12"/>
      <c r="PTR122" s="12"/>
      <c r="PTS122" s="12"/>
      <c r="PTT122" s="12"/>
      <c r="PTU122" s="12"/>
      <c r="PTV122" s="12"/>
      <c r="PTW122" s="12"/>
      <c r="PTX122" s="12"/>
      <c r="PTY122" s="12"/>
      <c r="PTZ122" s="12"/>
      <c r="PUA122" s="12"/>
      <c r="PUB122" s="12"/>
      <c r="PUC122" s="12"/>
      <c r="PUD122" s="12"/>
      <c r="PUE122" s="12"/>
      <c r="PUF122" s="12"/>
      <c r="PUG122" s="12"/>
      <c r="PUH122" s="12"/>
      <c r="PUI122" s="12"/>
      <c r="PUJ122" s="12"/>
      <c r="PUK122" s="12"/>
      <c r="PUL122" s="12"/>
      <c r="PUM122" s="12"/>
      <c r="PUN122" s="12"/>
      <c r="PUO122" s="12"/>
      <c r="PUP122" s="12"/>
      <c r="PUQ122" s="12"/>
      <c r="PUR122" s="12"/>
      <c r="PUS122" s="12"/>
      <c r="PUT122" s="12"/>
      <c r="PUU122" s="12"/>
      <c r="PUV122" s="12"/>
      <c r="PUW122" s="12"/>
      <c r="PUX122" s="12"/>
      <c r="PUY122" s="12"/>
      <c r="PUZ122" s="12"/>
      <c r="PVA122" s="12"/>
      <c r="PVB122" s="12"/>
      <c r="PVC122" s="12"/>
      <c r="PVD122" s="12"/>
      <c r="PVE122" s="12"/>
      <c r="PVF122" s="12"/>
      <c r="PVG122" s="12"/>
      <c r="PVH122" s="12"/>
      <c r="PVI122" s="12"/>
      <c r="PVJ122" s="12"/>
      <c r="PVK122" s="12"/>
      <c r="PVL122" s="12"/>
      <c r="PVM122" s="12"/>
      <c r="PVN122" s="12"/>
      <c r="PVO122" s="12"/>
      <c r="PVP122" s="12"/>
      <c r="PVQ122" s="12"/>
      <c r="PVR122" s="12"/>
      <c r="PVS122" s="12"/>
      <c r="PVT122" s="12"/>
      <c r="PVU122" s="12"/>
      <c r="PVV122" s="12"/>
      <c r="PVW122" s="12"/>
      <c r="PVX122" s="12"/>
      <c r="PVY122" s="12"/>
      <c r="PVZ122" s="12"/>
      <c r="PWA122" s="12"/>
      <c r="PWB122" s="12"/>
      <c r="PWC122" s="12"/>
      <c r="PWD122" s="12"/>
      <c r="PWE122" s="12"/>
      <c r="PWF122" s="12"/>
      <c r="PWG122" s="12"/>
      <c r="PWH122" s="12"/>
      <c r="PWI122" s="12"/>
      <c r="PWJ122" s="12"/>
      <c r="PWK122" s="12"/>
      <c r="PWL122" s="12"/>
      <c r="PWM122" s="12"/>
      <c r="PWN122" s="12"/>
      <c r="PWO122" s="12"/>
      <c r="PWP122" s="12"/>
      <c r="PWQ122" s="12"/>
      <c r="PWR122" s="12"/>
      <c r="PWS122" s="12"/>
      <c r="PWT122" s="12"/>
      <c r="PWU122" s="12"/>
      <c r="PWV122" s="12"/>
      <c r="PWW122" s="12"/>
      <c r="PWX122" s="12"/>
      <c r="PWY122" s="12"/>
      <c r="PWZ122" s="12"/>
      <c r="PXA122" s="12"/>
      <c r="PXB122" s="12"/>
      <c r="PXC122" s="12"/>
      <c r="PXD122" s="12"/>
      <c r="PXE122" s="12"/>
      <c r="PXF122" s="12"/>
      <c r="PXG122" s="12"/>
      <c r="PXH122" s="12"/>
      <c r="PXI122" s="12"/>
      <c r="PXJ122" s="12"/>
      <c r="PXK122" s="12"/>
      <c r="PXL122" s="12"/>
      <c r="PXM122" s="12"/>
      <c r="PXN122" s="12"/>
      <c r="PXO122" s="12"/>
      <c r="PXP122" s="12"/>
      <c r="PXQ122" s="12"/>
      <c r="PXR122" s="12"/>
      <c r="PXS122" s="12"/>
      <c r="PXT122" s="12"/>
      <c r="PXU122" s="12"/>
      <c r="PXV122" s="12"/>
      <c r="PXW122" s="12"/>
      <c r="PXX122" s="12"/>
      <c r="PXY122" s="12"/>
      <c r="PXZ122" s="12"/>
      <c r="PYA122" s="12"/>
      <c r="PYB122" s="12"/>
      <c r="PYC122" s="12"/>
      <c r="PYD122" s="12"/>
      <c r="PYE122" s="12"/>
      <c r="PYF122" s="12"/>
      <c r="PYG122" s="12"/>
      <c r="PYH122" s="12"/>
      <c r="PYI122" s="12"/>
      <c r="PYJ122" s="12"/>
      <c r="PYK122" s="12"/>
      <c r="PYL122" s="12"/>
      <c r="PYM122" s="12"/>
      <c r="PYN122" s="12"/>
      <c r="PYO122" s="12"/>
      <c r="PYP122" s="12"/>
      <c r="PYQ122" s="12"/>
      <c r="PYR122" s="12"/>
      <c r="PYS122" s="12"/>
      <c r="PYT122" s="12"/>
      <c r="PYU122" s="12"/>
      <c r="PYV122" s="12"/>
      <c r="PYW122" s="12"/>
      <c r="PYX122" s="12"/>
      <c r="PYY122" s="12"/>
      <c r="PYZ122" s="12"/>
      <c r="PZA122" s="12"/>
      <c r="PZB122" s="12"/>
      <c r="PZC122" s="12"/>
      <c r="PZD122" s="12"/>
      <c r="PZE122" s="12"/>
      <c r="PZF122" s="12"/>
      <c r="PZG122" s="12"/>
      <c r="PZH122" s="12"/>
      <c r="PZI122" s="12"/>
      <c r="PZJ122" s="12"/>
      <c r="PZK122" s="12"/>
      <c r="PZL122" s="12"/>
      <c r="PZM122" s="12"/>
      <c r="PZN122" s="12"/>
      <c r="PZO122" s="12"/>
      <c r="PZP122" s="12"/>
      <c r="PZQ122" s="12"/>
      <c r="PZR122" s="12"/>
      <c r="PZS122" s="12"/>
      <c r="PZT122" s="12"/>
      <c r="PZU122" s="12"/>
      <c r="PZV122" s="12"/>
      <c r="PZW122" s="12"/>
      <c r="PZX122" s="12"/>
      <c r="PZY122" s="12"/>
      <c r="PZZ122" s="12"/>
      <c r="QAA122" s="12"/>
      <c r="QAB122" s="12"/>
      <c r="QAC122" s="12"/>
      <c r="QAD122" s="12"/>
      <c r="QAE122" s="12"/>
      <c r="QAF122" s="12"/>
      <c r="QAG122" s="12"/>
      <c r="QAH122" s="12"/>
      <c r="QAI122" s="12"/>
      <c r="QAJ122" s="12"/>
      <c r="QAK122" s="12"/>
      <c r="QAL122" s="12"/>
      <c r="QAM122" s="12"/>
      <c r="QAN122" s="12"/>
      <c r="QAO122" s="12"/>
      <c r="QAP122" s="12"/>
      <c r="QAQ122" s="12"/>
      <c r="QAR122" s="12"/>
      <c r="QAS122" s="12"/>
      <c r="QAT122" s="12"/>
      <c r="QAU122" s="12"/>
      <c r="QAV122" s="12"/>
      <c r="QAW122" s="12"/>
      <c r="QAX122" s="12"/>
      <c r="QAY122" s="12"/>
      <c r="QAZ122" s="12"/>
      <c r="QBA122" s="12"/>
      <c r="QBB122" s="12"/>
      <c r="QBC122" s="12"/>
      <c r="QBD122" s="12"/>
      <c r="QBE122" s="12"/>
      <c r="QBF122" s="12"/>
      <c r="QBG122" s="12"/>
      <c r="QBH122" s="12"/>
      <c r="QBI122" s="12"/>
      <c r="QBJ122" s="12"/>
      <c r="QBK122" s="12"/>
      <c r="QBL122" s="12"/>
      <c r="QBM122" s="12"/>
      <c r="QBN122" s="12"/>
      <c r="QBO122" s="12"/>
      <c r="QBP122" s="12"/>
      <c r="QBQ122" s="12"/>
      <c r="QBR122" s="12"/>
      <c r="QBS122" s="12"/>
      <c r="QBT122" s="12"/>
      <c r="QBU122" s="12"/>
      <c r="QBV122" s="12"/>
      <c r="QBW122" s="12"/>
      <c r="QBX122" s="12"/>
      <c r="QBY122" s="12"/>
      <c r="QBZ122" s="12"/>
      <c r="QCA122" s="12"/>
      <c r="QCB122" s="12"/>
      <c r="QCC122" s="12"/>
      <c r="QCD122" s="12"/>
      <c r="QCE122" s="12"/>
      <c r="QCF122" s="12"/>
      <c r="QCG122" s="12"/>
      <c r="QCH122" s="12"/>
      <c r="QCI122" s="12"/>
      <c r="QCJ122" s="12"/>
      <c r="QCK122" s="12"/>
      <c r="QCL122" s="12"/>
      <c r="QCM122" s="12"/>
      <c r="QCN122" s="12"/>
      <c r="QCO122" s="12"/>
      <c r="QCP122" s="12"/>
      <c r="QCQ122" s="12"/>
      <c r="QCR122" s="12"/>
      <c r="QCS122" s="12"/>
      <c r="QCT122" s="12"/>
      <c r="QCU122" s="12"/>
      <c r="QCV122" s="12"/>
      <c r="QCW122" s="12"/>
      <c r="QCX122" s="12"/>
      <c r="QCY122" s="12"/>
      <c r="QCZ122" s="12"/>
      <c r="QDA122" s="12"/>
      <c r="QDB122" s="12"/>
      <c r="QDC122" s="12"/>
      <c r="QDD122" s="12"/>
      <c r="QDE122" s="12"/>
      <c r="QDF122" s="12"/>
      <c r="QDG122" s="12"/>
      <c r="QDH122" s="12"/>
      <c r="QDI122" s="12"/>
      <c r="QDJ122" s="12"/>
      <c r="QDK122" s="12"/>
      <c r="QDL122" s="12"/>
      <c r="QDM122" s="12"/>
      <c r="QDN122" s="12"/>
      <c r="QDO122" s="12"/>
      <c r="QDP122" s="12"/>
      <c r="QDQ122" s="12"/>
      <c r="QDR122" s="12"/>
      <c r="QDS122" s="12"/>
      <c r="QDT122" s="12"/>
      <c r="QDU122" s="12"/>
      <c r="QDV122" s="12"/>
      <c r="QDW122" s="12"/>
      <c r="QDX122" s="12"/>
      <c r="QDY122" s="12"/>
      <c r="QDZ122" s="12"/>
      <c r="QEA122" s="12"/>
      <c r="QEB122" s="12"/>
      <c r="QEC122" s="12"/>
      <c r="QED122" s="12"/>
      <c r="QEE122" s="12"/>
      <c r="QEF122" s="12"/>
      <c r="QEG122" s="12"/>
      <c r="QEH122" s="12"/>
      <c r="QEI122" s="12"/>
      <c r="QEJ122" s="12"/>
      <c r="QEK122" s="12"/>
      <c r="QEL122" s="12"/>
      <c r="QEM122" s="12"/>
      <c r="QEN122" s="12"/>
      <c r="QEO122" s="12"/>
      <c r="QEP122" s="12"/>
      <c r="QEQ122" s="12"/>
      <c r="QER122" s="12"/>
      <c r="QES122" s="12"/>
      <c r="QET122" s="12"/>
      <c r="QEU122" s="12"/>
      <c r="QEV122" s="12"/>
      <c r="QEW122" s="12"/>
      <c r="QEX122" s="12"/>
      <c r="QEY122" s="12"/>
      <c r="QEZ122" s="12"/>
      <c r="QFA122" s="12"/>
      <c r="QFB122" s="12"/>
      <c r="QFC122" s="12"/>
      <c r="QFD122" s="12"/>
      <c r="QFE122" s="12"/>
      <c r="QFF122" s="12"/>
      <c r="QFG122" s="12"/>
      <c r="QFH122" s="12"/>
      <c r="QFI122" s="12"/>
      <c r="QFJ122" s="12"/>
      <c r="QFK122" s="12"/>
      <c r="QFL122" s="12"/>
      <c r="QFM122" s="12"/>
      <c r="QFN122" s="12"/>
      <c r="QFO122" s="12"/>
      <c r="QFP122" s="12"/>
      <c r="QFQ122" s="12"/>
      <c r="QFR122" s="12"/>
      <c r="QFS122" s="12"/>
      <c r="QFT122" s="12"/>
      <c r="QFU122" s="12"/>
      <c r="QFV122" s="12"/>
      <c r="QFW122" s="12"/>
      <c r="QFX122" s="12"/>
      <c r="QFY122" s="12"/>
      <c r="QFZ122" s="12"/>
      <c r="QGA122" s="12"/>
      <c r="QGB122" s="12"/>
      <c r="QGC122" s="12"/>
      <c r="QGD122" s="12"/>
      <c r="QGE122" s="12"/>
      <c r="QGF122" s="12"/>
      <c r="QGG122" s="12"/>
      <c r="QGH122" s="12"/>
      <c r="QGI122" s="12"/>
      <c r="QGJ122" s="12"/>
      <c r="QGK122" s="12"/>
      <c r="QGL122" s="12"/>
      <c r="QGM122" s="12"/>
      <c r="QGN122" s="12"/>
      <c r="QGO122" s="12"/>
      <c r="QGP122" s="12"/>
      <c r="QGQ122" s="12"/>
      <c r="QGR122" s="12"/>
      <c r="QGS122" s="12"/>
      <c r="QGT122" s="12"/>
      <c r="QGU122" s="12"/>
      <c r="QGV122" s="12"/>
      <c r="QGW122" s="12"/>
      <c r="QGX122" s="12"/>
      <c r="QGY122" s="12"/>
      <c r="QGZ122" s="12"/>
      <c r="QHA122" s="12"/>
      <c r="QHB122" s="12"/>
      <c r="QHC122" s="12"/>
      <c r="QHD122" s="12"/>
      <c r="QHE122" s="12"/>
      <c r="QHF122" s="12"/>
      <c r="QHG122" s="12"/>
      <c r="QHH122" s="12"/>
      <c r="QHI122" s="12"/>
      <c r="QHJ122" s="12"/>
      <c r="QHK122" s="12"/>
      <c r="QHL122" s="12"/>
      <c r="QHM122" s="12"/>
      <c r="QHN122" s="12"/>
      <c r="QHO122" s="12"/>
      <c r="QHP122" s="12"/>
      <c r="QHQ122" s="12"/>
      <c r="QHR122" s="12"/>
      <c r="QHS122" s="12"/>
      <c r="QHT122" s="12"/>
      <c r="QHU122" s="12"/>
      <c r="QHV122" s="12"/>
      <c r="QHW122" s="12"/>
      <c r="QHX122" s="12"/>
      <c r="QHY122" s="12"/>
      <c r="QHZ122" s="12"/>
      <c r="QIA122" s="12"/>
      <c r="QIB122" s="12"/>
      <c r="QIC122" s="12"/>
      <c r="QID122" s="12"/>
      <c r="QIE122" s="12"/>
      <c r="QIF122" s="12"/>
      <c r="QIG122" s="12"/>
      <c r="QIH122" s="12"/>
      <c r="QII122" s="12"/>
      <c r="QIJ122" s="12"/>
      <c r="QIK122" s="12"/>
      <c r="QIL122" s="12"/>
      <c r="QIM122" s="12"/>
      <c r="QIN122" s="12"/>
      <c r="QIO122" s="12"/>
      <c r="QIP122" s="12"/>
      <c r="QIQ122" s="12"/>
      <c r="QIR122" s="12"/>
      <c r="QIS122" s="12"/>
      <c r="QIT122" s="12"/>
      <c r="QIU122" s="12"/>
      <c r="QIV122" s="12"/>
      <c r="QIW122" s="12"/>
      <c r="QIX122" s="12"/>
      <c r="QIY122" s="12"/>
      <c r="QIZ122" s="12"/>
      <c r="QJA122" s="12"/>
      <c r="QJB122" s="12"/>
      <c r="QJC122" s="12"/>
      <c r="QJD122" s="12"/>
      <c r="QJE122" s="12"/>
      <c r="QJF122" s="12"/>
      <c r="QJG122" s="12"/>
      <c r="QJH122" s="12"/>
      <c r="QJI122" s="12"/>
      <c r="QJJ122" s="12"/>
      <c r="QJK122" s="12"/>
      <c r="QJL122" s="12"/>
      <c r="QJM122" s="12"/>
      <c r="QJN122" s="12"/>
      <c r="QJO122" s="12"/>
      <c r="QJP122" s="12"/>
      <c r="QJQ122" s="12"/>
      <c r="QJR122" s="12"/>
      <c r="QJS122" s="12"/>
      <c r="QJT122" s="12"/>
      <c r="QJU122" s="12"/>
      <c r="QJV122" s="12"/>
      <c r="QJW122" s="12"/>
      <c r="QJX122" s="12"/>
      <c r="QJY122" s="12"/>
      <c r="QJZ122" s="12"/>
      <c r="QKA122" s="12"/>
      <c r="QKB122" s="12"/>
      <c r="QKC122" s="12"/>
      <c r="QKD122" s="12"/>
      <c r="QKE122" s="12"/>
      <c r="QKF122" s="12"/>
      <c r="QKG122" s="12"/>
      <c r="QKH122" s="12"/>
      <c r="QKI122" s="12"/>
      <c r="QKJ122" s="12"/>
      <c r="QKK122" s="12"/>
      <c r="QKL122" s="12"/>
      <c r="QKM122" s="12"/>
      <c r="QKN122" s="12"/>
      <c r="QKO122" s="12"/>
      <c r="QKP122" s="12"/>
      <c r="QKQ122" s="12"/>
      <c r="QKR122" s="12"/>
      <c r="QKS122" s="12"/>
      <c r="QKT122" s="12"/>
      <c r="QKU122" s="12"/>
      <c r="QKV122" s="12"/>
      <c r="QKW122" s="12"/>
      <c r="QKX122" s="12"/>
      <c r="QKY122" s="12"/>
      <c r="QKZ122" s="12"/>
      <c r="QLA122" s="12"/>
      <c r="QLB122" s="12"/>
      <c r="QLC122" s="12"/>
      <c r="QLD122" s="12"/>
      <c r="QLE122" s="12"/>
      <c r="QLF122" s="12"/>
      <c r="QLG122" s="12"/>
      <c r="QLH122" s="12"/>
      <c r="QLI122" s="12"/>
      <c r="QLJ122" s="12"/>
      <c r="QLK122" s="12"/>
      <c r="QLL122" s="12"/>
      <c r="QLM122" s="12"/>
      <c r="QLN122" s="12"/>
      <c r="QLO122" s="12"/>
      <c r="QLP122" s="12"/>
      <c r="QLQ122" s="12"/>
      <c r="QLR122" s="12"/>
      <c r="QLS122" s="12"/>
      <c r="QLT122" s="12"/>
      <c r="QLU122" s="12"/>
      <c r="QLV122" s="12"/>
      <c r="QLW122" s="12"/>
      <c r="QLX122" s="12"/>
      <c r="QLY122" s="12"/>
      <c r="QLZ122" s="12"/>
      <c r="QMA122" s="12"/>
      <c r="QMB122" s="12"/>
      <c r="QMC122" s="12"/>
      <c r="QMD122" s="12"/>
      <c r="QME122" s="12"/>
      <c r="QMF122" s="12"/>
      <c r="QMG122" s="12"/>
      <c r="QMH122" s="12"/>
      <c r="QMI122" s="12"/>
      <c r="QMJ122" s="12"/>
      <c r="QMK122" s="12"/>
      <c r="QML122" s="12"/>
      <c r="QMM122" s="12"/>
      <c r="QMN122" s="12"/>
      <c r="QMO122" s="12"/>
      <c r="QMP122" s="12"/>
      <c r="QMQ122" s="12"/>
      <c r="QMR122" s="12"/>
      <c r="QMS122" s="12"/>
      <c r="QMT122" s="12"/>
      <c r="QMU122" s="12"/>
      <c r="QMV122" s="12"/>
      <c r="QMW122" s="12"/>
      <c r="QMX122" s="12"/>
      <c r="QMY122" s="12"/>
      <c r="QMZ122" s="12"/>
      <c r="QNA122" s="12"/>
      <c r="QNB122" s="12"/>
      <c r="QNC122" s="12"/>
      <c r="QND122" s="12"/>
      <c r="QNE122" s="12"/>
      <c r="QNF122" s="12"/>
      <c r="QNG122" s="12"/>
      <c r="QNH122" s="12"/>
      <c r="QNI122" s="12"/>
      <c r="QNJ122" s="12"/>
      <c r="QNK122" s="12"/>
      <c r="QNL122" s="12"/>
      <c r="QNM122" s="12"/>
      <c r="QNN122" s="12"/>
      <c r="QNO122" s="12"/>
      <c r="QNP122" s="12"/>
      <c r="QNQ122" s="12"/>
      <c r="QNR122" s="12"/>
      <c r="QNS122" s="12"/>
      <c r="QNT122" s="12"/>
      <c r="QNU122" s="12"/>
      <c r="QNV122" s="12"/>
      <c r="QNW122" s="12"/>
      <c r="QNX122" s="12"/>
      <c r="QNY122" s="12"/>
      <c r="QNZ122" s="12"/>
      <c r="QOA122" s="12"/>
      <c r="QOB122" s="12"/>
      <c r="QOC122" s="12"/>
      <c r="QOD122" s="12"/>
      <c r="QOE122" s="12"/>
      <c r="QOF122" s="12"/>
      <c r="QOG122" s="12"/>
      <c r="QOH122" s="12"/>
      <c r="QOI122" s="12"/>
      <c r="QOJ122" s="12"/>
      <c r="QOK122" s="12"/>
      <c r="QOL122" s="12"/>
      <c r="QOM122" s="12"/>
      <c r="QON122" s="12"/>
      <c r="QOO122" s="12"/>
      <c r="QOP122" s="12"/>
      <c r="QOQ122" s="12"/>
      <c r="QOR122" s="12"/>
      <c r="QOS122" s="12"/>
      <c r="QOT122" s="12"/>
      <c r="QOU122" s="12"/>
      <c r="QOV122" s="12"/>
      <c r="QOW122" s="12"/>
      <c r="QOX122" s="12"/>
      <c r="QOY122" s="12"/>
      <c r="QOZ122" s="12"/>
      <c r="QPA122" s="12"/>
      <c r="QPB122" s="12"/>
      <c r="QPC122" s="12"/>
      <c r="QPD122" s="12"/>
      <c r="QPE122" s="12"/>
      <c r="QPF122" s="12"/>
      <c r="QPG122" s="12"/>
      <c r="QPH122" s="12"/>
      <c r="QPI122" s="12"/>
      <c r="QPJ122" s="12"/>
      <c r="QPK122" s="12"/>
      <c r="QPL122" s="12"/>
      <c r="QPM122" s="12"/>
      <c r="QPN122" s="12"/>
      <c r="QPO122" s="12"/>
      <c r="QPP122" s="12"/>
      <c r="QPQ122" s="12"/>
      <c r="QPR122" s="12"/>
      <c r="QPS122" s="12"/>
      <c r="QPT122" s="12"/>
      <c r="QPU122" s="12"/>
      <c r="QPV122" s="12"/>
      <c r="QPW122" s="12"/>
      <c r="QPX122" s="12"/>
      <c r="QPY122" s="12"/>
      <c r="QPZ122" s="12"/>
      <c r="QQA122" s="12"/>
      <c r="QQB122" s="12"/>
      <c r="QQC122" s="12"/>
      <c r="QQD122" s="12"/>
      <c r="QQE122" s="12"/>
      <c r="QQF122" s="12"/>
      <c r="QQG122" s="12"/>
      <c r="QQH122" s="12"/>
      <c r="QQI122" s="12"/>
      <c r="QQJ122" s="12"/>
      <c r="QQK122" s="12"/>
      <c r="QQL122" s="12"/>
      <c r="QQM122" s="12"/>
      <c r="QQN122" s="12"/>
      <c r="QQO122" s="12"/>
      <c r="QQP122" s="12"/>
      <c r="QQQ122" s="12"/>
      <c r="QQR122" s="12"/>
      <c r="QQS122" s="12"/>
      <c r="QQT122" s="12"/>
      <c r="QQU122" s="12"/>
      <c r="QQV122" s="12"/>
      <c r="QQW122" s="12"/>
      <c r="QQX122" s="12"/>
      <c r="QQY122" s="12"/>
      <c r="QQZ122" s="12"/>
      <c r="QRA122" s="12"/>
      <c r="QRB122" s="12"/>
      <c r="QRC122" s="12"/>
      <c r="QRD122" s="12"/>
      <c r="QRE122" s="12"/>
      <c r="QRF122" s="12"/>
      <c r="QRG122" s="12"/>
      <c r="QRH122" s="12"/>
      <c r="QRI122" s="12"/>
      <c r="QRJ122" s="12"/>
      <c r="QRK122" s="12"/>
      <c r="QRL122" s="12"/>
      <c r="QRM122" s="12"/>
      <c r="QRN122" s="12"/>
      <c r="QRO122" s="12"/>
      <c r="QRP122" s="12"/>
      <c r="QRQ122" s="12"/>
      <c r="QRR122" s="12"/>
      <c r="QRS122" s="12"/>
      <c r="QRT122" s="12"/>
      <c r="QRU122" s="12"/>
      <c r="QRV122" s="12"/>
      <c r="QRW122" s="12"/>
      <c r="QRX122" s="12"/>
      <c r="QRY122" s="12"/>
      <c r="QRZ122" s="12"/>
      <c r="QSA122" s="12"/>
      <c r="QSB122" s="12"/>
      <c r="QSC122" s="12"/>
      <c r="QSD122" s="12"/>
      <c r="QSE122" s="12"/>
      <c r="QSF122" s="12"/>
      <c r="QSG122" s="12"/>
      <c r="QSH122" s="12"/>
      <c r="QSI122" s="12"/>
      <c r="QSJ122" s="12"/>
      <c r="QSK122" s="12"/>
      <c r="QSL122" s="12"/>
      <c r="QSM122" s="12"/>
      <c r="QSN122" s="12"/>
      <c r="QSO122" s="12"/>
      <c r="QSP122" s="12"/>
      <c r="QSQ122" s="12"/>
      <c r="QSR122" s="12"/>
      <c r="QSS122" s="12"/>
      <c r="QST122" s="12"/>
      <c r="QSU122" s="12"/>
      <c r="QSV122" s="12"/>
      <c r="QSW122" s="12"/>
      <c r="QSX122" s="12"/>
      <c r="QSY122" s="12"/>
      <c r="QSZ122" s="12"/>
      <c r="QTA122" s="12"/>
      <c r="QTB122" s="12"/>
      <c r="QTC122" s="12"/>
      <c r="QTD122" s="12"/>
      <c r="QTE122" s="12"/>
      <c r="QTF122" s="12"/>
      <c r="QTG122" s="12"/>
      <c r="QTH122" s="12"/>
      <c r="QTI122" s="12"/>
      <c r="QTJ122" s="12"/>
      <c r="QTK122" s="12"/>
      <c r="QTL122" s="12"/>
      <c r="QTM122" s="12"/>
      <c r="QTN122" s="12"/>
      <c r="QTO122" s="12"/>
      <c r="QTP122" s="12"/>
      <c r="QTQ122" s="12"/>
      <c r="QTR122" s="12"/>
      <c r="QTS122" s="12"/>
      <c r="QTT122" s="12"/>
      <c r="QTU122" s="12"/>
      <c r="QTV122" s="12"/>
      <c r="QTW122" s="12"/>
      <c r="QTX122" s="12"/>
      <c r="QTY122" s="12"/>
      <c r="QTZ122" s="12"/>
      <c r="QUA122" s="12"/>
      <c r="QUB122" s="12"/>
      <c r="QUC122" s="12"/>
      <c r="QUD122" s="12"/>
      <c r="QUE122" s="12"/>
      <c r="QUF122" s="12"/>
      <c r="QUG122" s="12"/>
      <c r="QUH122" s="12"/>
      <c r="QUI122" s="12"/>
      <c r="QUJ122" s="12"/>
      <c r="QUK122" s="12"/>
      <c r="QUL122" s="12"/>
      <c r="QUM122" s="12"/>
      <c r="QUN122" s="12"/>
      <c r="QUO122" s="12"/>
      <c r="QUP122" s="12"/>
      <c r="QUQ122" s="12"/>
      <c r="QUR122" s="12"/>
      <c r="QUS122" s="12"/>
      <c r="QUT122" s="12"/>
      <c r="QUU122" s="12"/>
      <c r="QUV122" s="12"/>
      <c r="QUW122" s="12"/>
      <c r="QUX122" s="12"/>
      <c r="QUY122" s="12"/>
      <c r="QUZ122" s="12"/>
      <c r="QVA122" s="12"/>
      <c r="QVB122" s="12"/>
      <c r="QVC122" s="12"/>
      <c r="QVD122" s="12"/>
      <c r="QVE122" s="12"/>
      <c r="QVF122" s="12"/>
      <c r="QVG122" s="12"/>
      <c r="QVH122" s="12"/>
      <c r="QVI122" s="12"/>
      <c r="QVJ122" s="12"/>
      <c r="QVK122" s="12"/>
      <c r="QVL122" s="12"/>
      <c r="QVM122" s="12"/>
      <c r="QVN122" s="12"/>
      <c r="QVO122" s="12"/>
      <c r="QVP122" s="12"/>
      <c r="QVQ122" s="12"/>
      <c r="QVR122" s="12"/>
      <c r="QVS122" s="12"/>
      <c r="QVT122" s="12"/>
      <c r="QVU122" s="12"/>
      <c r="QVV122" s="12"/>
      <c r="QVW122" s="12"/>
      <c r="QVX122" s="12"/>
      <c r="QVY122" s="12"/>
      <c r="QVZ122" s="12"/>
      <c r="QWA122" s="12"/>
      <c r="QWB122" s="12"/>
      <c r="QWC122" s="12"/>
      <c r="QWD122" s="12"/>
      <c r="QWE122" s="12"/>
      <c r="QWF122" s="12"/>
      <c r="QWG122" s="12"/>
      <c r="QWH122" s="12"/>
      <c r="QWI122" s="12"/>
      <c r="QWJ122" s="12"/>
      <c r="QWK122" s="12"/>
      <c r="QWL122" s="12"/>
      <c r="QWM122" s="12"/>
      <c r="QWN122" s="12"/>
      <c r="QWO122" s="12"/>
      <c r="QWP122" s="12"/>
      <c r="QWQ122" s="12"/>
      <c r="QWR122" s="12"/>
      <c r="QWS122" s="12"/>
      <c r="QWT122" s="12"/>
      <c r="QWU122" s="12"/>
      <c r="QWV122" s="12"/>
      <c r="QWW122" s="12"/>
      <c r="QWX122" s="12"/>
      <c r="QWY122" s="12"/>
      <c r="QWZ122" s="12"/>
      <c r="QXA122" s="12"/>
      <c r="QXB122" s="12"/>
      <c r="QXC122" s="12"/>
      <c r="QXD122" s="12"/>
      <c r="QXE122" s="12"/>
      <c r="QXF122" s="12"/>
      <c r="QXG122" s="12"/>
      <c r="QXH122" s="12"/>
      <c r="QXI122" s="12"/>
      <c r="QXJ122" s="12"/>
      <c r="QXK122" s="12"/>
      <c r="QXL122" s="12"/>
      <c r="QXM122" s="12"/>
      <c r="QXN122" s="12"/>
      <c r="QXO122" s="12"/>
      <c r="QXP122" s="12"/>
      <c r="QXQ122" s="12"/>
      <c r="QXR122" s="12"/>
      <c r="QXS122" s="12"/>
      <c r="QXT122" s="12"/>
      <c r="QXU122" s="12"/>
      <c r="QXV122" s="12"/>
      <c r="QXW122" s="12"/>
      <c r="QXX122" s="12"/>
      <c r="QXY122" s="12"/>
      <c r="QXZ122" s="12"/>
      <c r="QYA122" s="12"/>
      <c r="QYB122" s="12"/>
      <c r="QYC122" s="12"/>
      <c r="QYD122" s="12"/>
      <c r="QYE122" s="12"/>
      <c r="QYF122" s="12"/>
      <c r="QYG122" s="12"/>
      <c r="QYH122" s="12"/>
      <c r="QYI122" s="12"/>
      <c r="QYJ122" s="12"/>
      <c r="QYK122" s="12"/>
      <c r="QYL122" s="12"/>
      <c r="QYM122" s="12"/>
      <c r="QYN122" s="12"/>
      <c r="QYO122" s="12"/>
      <c r="QYP122" s="12"/>
      <c r="QYQ122" s="12"/>
      <c r="QYR122" s="12"/>
      <c r="QYS122" s="12"/>
      <c r="QYT122" s="12"/>
      <c r="QYU122" s="12"/>
      <c r="QYV122" s="12"/>
      <c r="QYW122" s="12"/>
      <c r="QYX122" s="12"/>
      <c r="QYY122" s="12"/>
      <c r="QYZ122" s="12"/>
      <c r="QZA122" s="12"/>
      <c r="QZB122" s="12"/>
      <c r="QZC122" s="12"/>
      <c r="QZD122" s="12"/>
      <c r="QZE122" s="12"/>
      <c r="QZF122" s="12"/>
      <c r="QZG122" s="12"/>
      <c r="QZH122" s="12"/>
      <c r="QZI122" s="12"/>
      <c r="QZJ122" s="12"/>
      <c r="QZK122" s="12"/>
      <c r="QZL122" s="12"/>
      <c r="QZM122" s="12"/>
      <c r="QZN122" s="12"/>
      <c r="QZO122" s="12"/>
      <c r="QZP122" s="12"/>
      <c r="QZQ122" s="12"/>
      <c r="QZR122" s="12"/>
      <c r="QZS122" s="12"/>
      <c r="QZT122" s="12"/>
      <c r="QZU122" s="12"/>
      <c r="QZV122" s="12"/>
      <c r="QZW122" s="12"/>
      <c r="QZX122" s="12"/>
      <c r="QZY122" s="12"/>
      <c r="QZZ122" s="12"/>
      <c r="RAA122" s="12"/>
      <c r="RAB122" s="12"/>
      <c r="RAC122" s="12"/>
      <c r="RAD122" s="12"/>
      <c r="RAE122" s="12"/>
      <c r="RAF122" s="12"/>
      <c r="RAG122" s="12"/>
      <c r="RAH122" s="12"/>
      <c r="RAI122" s="12"/>
      <c r="RAJ122" s="12"/>
      <c r="RAK122" s="12"/>
      <c r="RAL122" s="12"/>
      <c r="RAM122" s="12"/>
      <c r="RAN122" s="12"/>
      <c r="RAO122" s="12"/>
      <c r="RAP122" s="12"/>
      <c r="RAQ122" s="12"/>
      <c r="RAR122" s="12"/>
      <c r="RAS122" s="12"/>
      <c r="RAT122" s="12"/>
      <c r="RAU122" s="12"/>
      <c r="RAV122" s="12"/>
      <c r="RAW122" s="12"/>
      <c r="RAX122" s="12"/>
      <c r="RAY122" s="12"/>
      <c r="RAZ122" s="12"/>
      <c r="RBA122" s="12"/>
      <c r="RBB122" s="12"/>
      <c r="RBC122" s="12"/>
      <c r="RBD122" s="12"/>
      <c r="RBE122" s="12"/>
      <c r="RBF122" s="12"/>
      <c r="RBG122" s="12"/>
      <c r="RBH122" s="12"/>
      <c r="RBI122" s="12"/>
      <c r="RBJ122" s="12"/>
      <c r="RBK122" s="12"/>
      <c r="RBL122" s="12"/>
      <c r="RBM122" s="12"/>
      <c r="RBN122" s="12"/>
      <c r="RBO122" s="12"/>
      <c r="RBP122" s="12"/>
      <c r="RBQ122" s="12"/>
      <c r="RBR122" s="12"/>
      <c r="RBS122" s="12"/>
      <c r="RBT122" s="12"/>
      <c r="RBU122" s="12"/>
      <c r="RBV122" s="12"/>
      <c r="RBW122" s="12"/>
      <c r="RBX122" s="12"/>
      <c r="RBY122" s="12"/>
      <c r="RBZ122" s="12"/>
      <c r="RCA122" s="12"/>
      <c r="RCB122" s="12"/>
      <c r="RCC122" s="12"/>
      <c r="RCD122" s="12"/>
      <c r="RCE122" s="12"/>
      <c r="RCF122" s="12"/>
      <c r="RCG122" s="12"/>
      <c r="RCH122" s="12"/>
      <c r="RCI122" s="12"/>
      <c r="RCJ122" s="12"/>
      <c r="RCK122" s="12"/>
      <c r="RCL122" s="12"/>
      <c r="RCM122" s="12"/>
      <c r="RCN122" s="12"/>
      <c r="RCO122" s="12"/>
      <c r="RCP122" s="12"/>
      <c r="RCQ122" s="12"/>
      <c r="RCR122" s="12"/>
      <c r="RCS122" s="12"/>
      <c r="RCT122" s="12"/>
      <c r="RCU122" s="12"/>
      <c r="RCV122" s="12"/>
      <c r="RCW122" s="12"/>
      <c r="RCX122" s="12"/>
      <c r="RCY122" s="12"/>
      <c r="RCZ122" s="12"/>
      <c r="RDA122" s="12"/>
      <c r="RDB122" s="12"/>
      <c r="RDC122" s="12"/>
      <c r="RDD122" s="12"/>
      <c r="RDE122" s="12"/>
      <c r="RDF122" s="12"/>
      <c r="RDG122" s="12"/>
      <c r="RDH122" s="12"/>
      <c r="RDI122" s="12"/>
      <c r="RDJ122" s="12"/>
      <c r="RDK122" s="12"/>
      <c r="RDL122" s="12"/>
      <c r="RDM122" s="12"/>
      <c r="RDN122" s="12"/>
      <c r="RDO122" s="12"/>
      <c r="RDP122" s="12"/>
      <c r="RDQ122" s="12"/>
      <c r="RDR122" s="12"/>
      <c r="RDS122" s="12"/>
      <c r="RDT122" s="12"/>
      <c r="RDU122" s="12"/>
      <c r="RDV122" s="12"/>
      <c r="RDW122" s="12"/>
      <c r="RDX122" s="12"/>
      <c r="RDY122" s="12"/>
      <c r="RDZ122" s="12"/>
      <c r="REA122" s="12"/>
      <c r="REB122" s="12"/>
      <c r="REC122" s="12"/>
      <c r="RED122" s="12"/>
      <c r="REE122" s="12"/>
      <c r="REF122" s="12"/>
      <c r="REG122" s="12"/>
      <c r="REH122" s="12"/>
      <c r="REI122" s="12"/>
      <c r="REJ122" s="12"/>
      <c r="REK122" s="12"/>
      <c r="REL122" s="12"/>
      <c r="REM122" s="12"/>
      <c r="REN122" s="12"/>
      <c r="REO122" s="12"/>
      <c r="REP122" s="12"/>
      <c r="REQ122" s="12"/>
      <c r="RER122" s="12"/>
      <c r="RES122" s="12"/>
      <c r="RET122" s="12"/>
      <c r="REU122" s="12"/>
      <c r="REV122" s="12"/>
      <c r="REW122" s="12"/>
      <c r="REX122" s="12"/>
      <c r="REY122" s="12"/>
      <c r="REZ122" s="12"/>
      <c r="RFA122" s="12"/>
      <c r="RFB122" s="12"/>
      <c r="RFC122" s="12"/>
      <c r="RFD122" s="12"/>
      <c r="RFE122" s="12"/>
      <c r="RFF122" s="12"/>
      <c r="RFG122" s="12"/>
      <c r="RFH122" s="12"/>
      <c r="RFI122" s="12"/>
      <c r="RFJ122" s="12"/>
      <c r="RFK122" s="12"/>
      <c r="RFL122" s="12"/>
      <c r="RFM122" s="12"/>
      <c r="RFN122" s="12"/>
      <c r="RFO122" s="12"/>
      <c r="RFP122" s="12"/>
      <c r="RFQ122" s="12"/>
      <c r="RFR122" s="12"/>
      <c r="RFS122" s="12"/>
      <c r="RFT122" s="12"/>
      <c r="RFU122" s="12"/>
      <c r="RFV122" s="12"/>
      <c r="RFW122" s="12"/>
      <c r="RFX122" s="12"/>
      <c r="RFY122" s="12"/>
      <c r="RFZ122" s="12"/>
      <c r="RGA122" s="12"/>
      <c r="RGB122" s="12"/>
      <c r="RGC122" s="12"/>
      <c r="RGD122" s="12"/>
      <c r="RGE122" s="12"/>
      <c r="RGF122" s="12"/>
      <c r="RGG122" s="12"/>
      <c r="RGH122" s="12"/>
      <c r="RGI122" s="12"/>
      <c r="RGJ122" s="12"/>
      <c r="RGK122" s="12"/>
      <c r="RGL122" s="12"/>
      <c r="RGM122" s="12"/>
      <c r="RGN122" s="12"/>
      <c r="RGO122" s="12"/>
      <c r="RGP122" s="12"/>
      <c r="RGQ122" s="12"/>
      <c r="RGR122" s="12"/>
      <c r="RGS122" s="12"/>
      <c r="RGT122" s="12"/>
      <c r="RGU122" s="12"/>
      <c r="RGV122" s="12"/>
      <c r="RGW122" s="12"/>
      <c r="RGX122" s="12"/>
      <c r="RGY122" s="12"/>
      <c r="RGZ122" s="12"/>
      <c r="RHA122" s="12"/>
      <c r="RHB122" s="12"/>
      <c r="RHC122" s="12"/>
      <c r="RHD122" s="12"/>
      <c r="RHE122" s="12"/>
      <c r="RHF122" s="12"/>
      <c r="RHG122" s="12"/>
      <c r="RHH122" s="12"/>
      <c r="RHI122" s="12"/>
      <c r="RHJ122" s="12"/>
      <c r="RHK122" s="12"/>
      <c r="RHL122" s="12"/>
      <c r="RHM122" s="12"/>
      <c r="RHN122" s="12"/>
      <c r="RHO122" s="12"/>
      <c r="RHP122" s="12"/>
      <c r="RHQ122" s="12"/>
      <c r="RHR122" s="12"/>
      <c r="RHS122" s="12"/>
      <c r="RHT122" s="12"/>
      <c r="RHU122" s="12"/>
      <c r="RHV122" s="12"/>
      <c r="RHW122" s="12"/>
      <c r="RHX122" s="12"/>
      <c r="RHY122" s="12"/>
      <c r="RHZ122" s="12"/>
      <c r="RIA122" s="12"/>
      <c r="RIB122" s="12"/>
      <c r="RIC122" s="12"/>
      <c r="RID122" s="12"/>
      <c r="RIE122" s="12"/>
      <c r="RIF122" s="12"/>
      <c r="RIG122" s="12"/>
      <c r="RIH122" s="12"/>
      <c r="RII122" s="12"/>
      <c r="RIJ122" s="12"/>
      <c r="RIK122" s="12"/>
      <c r="RIL122" s="12"/>
      <c r="RIM122" s="12"/>
      <c r="RIN122" s="12"/>
      <c r="RIO122" s="12"/>
      <c r="RIP122" s="12"/>
      <c r="RIQ122" s="12"/>
      <c r="RIR122" s="12"/>
      <c r="RIS122" s="12"/>
      <c r="RIT122" s="12"/>
      <c r="RIU122" s="12"/>
      <c r="RIV122" s="12"/>
      <c r="RIW122" s="12"/>
      <c r="RIX122" s="12"/>
      <c r="RIY122" s="12"/>
      <c r="RIZ122" s="12"/>
      <c r="RJA122" s="12"/>
      <c r="RJB122" s="12"/>
      <c r="RJC122" s="12"/>
      <c r="RJD122" s="12"/>
      <c r="RJE122" s="12"/>
      <c r="RJF122" s="12"/>
      <c r="RJG122" s="12"/>
      <c r="RJH122" s="12"/>
      <c r="RJI122" s="12"/>
      <c r="RJJ122" s="12"/>
      <c r="RJK122" s="12"/>
      <c r="RJL122" s="12"/>
      <c r="RJM122" s="12"/>
      <c r="RJN122" s="12"/>
      <c r="RJO122" s="12"/>
      <c r="RJP122" s="12"/>
      <c r="RJQ122" s="12"/>
      <c r="RJR122" s="12"/>
      <c r="RJS122" s="12"/>
      <c r="RJT122" s="12"/>
      <c r="RJU122" s="12"/>
      <c r="RJV122" s="12"/>
      <c r="RJW122" s="12"/>
      <c r="RJX122" s="12"/>
      <c r="RJY122" s="12"/>
      <c r="RJZ122" s="12"/>
      <c r="RKA122" s="12"/>
      <c r="RKB122" s="12"/>
      <c r="RKC122" s="12"/>
      <c r="RKD122" s="12"/>
      <c r="RKE122" s="12"/>
      <c r="RKF122" s="12"/>
      <c r="RKG122" s="12"/>
      <c r="RKH122" s="12"/>
      <c r="RKI122" s="12"/>
      <c r="RKJ122" s="12"/>
      <c r="RKK122" s="12"/>
      <c r="RKL122" s="12"/>
      <c r="RKM122" s="12"/>
      <c r="RKN122" s="12"/>
      <c r="RKO122" s="12"/>
      <c r="RKP122" s="12"/>
      <c r="RKQ122" s="12"/>
      <c r="RKR122" s="12"/>
      <c r="RKS122" s="12"/>
      <c r="RKT122" s="12"/>
      <c r="RKU122" s="12"/>
      <c r="RKV122" s="12"/>
      <c r="RKW122" s="12"/>
      <c r="RKX122" s="12"/>
      <c r="RKY122" s="12"/>
      <c r="RKZ122" s="12"/>
      <c r="RLA122" s="12"/>
      <c r="RLB122" s="12"/>
      <c r="RLC122" s="12"/>
      <c r="RLD122" s="12"/>
      <c r="RLE122" s="12"/>
      <c r="RLF122" s="12"/>
      <c r="RLG122" s="12"/>
      <c r="RLH122" s="12"/>
      <c r="RLI122" s="12"/>
      <c r="RLJ122" s="12"/>
      <c r="RLK122" s="12"/>
      <c r="RLL122" s="12"/>
      <c r="RLM122" s="12"/>
      <c r="RLN122" s="12"/>
      <c r="RLO122" s="12"/>
      <c r="RLP122" s="12"/>
      <c r="RLQ122" s="12"/>
      <c r="RLR122" s="12"/>
      <c r="RLS122" s="12"/>
      <c r="RLT122" s="12"/>
      <c r="RLU122" s="12"/>
      <c r="RLV122" s="12"/>
      <c r="RLW122" s="12"/>
      <c r="RLX122" s="12"/>
      <c r="RLY122" s="12"/>
      <c r="RLZ122" s="12"/>
      <c r="RMA122" s="12"/>
      <c r="RMB122" s="12"/>
      <c r="RMC122" s="12"/>
      <c r="RMD122" s="12"/>
      <c r="RME122" s="12"/>
      <c r="RMF122" s="12"/>
      <c r="RMG122" s="12"/>
      <c r="RMH122" s="12"/>
      <c r="RMI122" s="12"/>
      <c r="RMJ122" s="12"/>
      <c r="RMK122" s="12"/>
      <c r="RML122" s="12"/>
      <c r="RMM122" s="12"/>
      <c r="RMN122" s="12"/>
      <c r="RMO122" s="12"/>
      <c r="RMP122" s="12"/>
      <c r="RMQ122" s="12"/>
      <c r="RMR122" s="12"/>
      <c r="RMS122" s="12"/>
      <c r="RMT122" s="12"/>
      <c r="RMU122" s="12"/>
      <c r="RMV122" s="12"/>
      <c r="RMW122" s="12"/>
      <c r="RMX122" s="12"/>
      <c r="RMY122" s="12"/>
      <c r="RMZ122" s="12"/>
      <c r="RNA122" s="12"/>
      <c r="RNB122" s="12"/>
      <c r="RNC122" s="12"/>
      <c r="RND122" s="12"/>
      <c r="RNE122" s="12"/>
      <c r="RNF122" s="12"/>
      <c r="RNG122" s="12"/>
      <c r="RNH122" s="12"/>
      <c r="RNI122" s="12"/>
      <c r="RNJ122" s="12"/>
      <c r="RNK122" s="12"/>
      <c r="RNL122" s="12"/>
      <c r="RNM122" s="12"/>
      <c r="RNN122" s="12"/>
      <c r="RNO122" s="12"/>
      <c r="RNP122" s="12"/>
      <c r="RNQ122" s="12"/>
      <c r="RNR122" s="12"/>
      <c r="RNS122" s="12"/>
      <c r="RNT122" s="12"/>
      <c r="RNU122" s="12"/>
      <c r="RNV122" s="12"/>
      <c r="RNW122" s="12"/>
      <c r="RNX122" s="12"/>
      <c r="RNY122" s="12"/>
      <c r="RNZ122" s="12"/>
      <c r="ROA122" s="12"/>
      <c r="ROB122" s="12"/>
      <c r="ROC122" s="12"/>
      <c r="ROD122" s="12"/>
      <c r="ROE122" s="12"/>
      <c r="ROF122" s="12"/>
      <c r="ROG122" s="12"/>
      <c r="ROH122" s="12"/>
      <c r="ROI122" s="12"/>
      <c r="ROJ122" s="12"/>
      <c r="ROK122" s="12"/>
      <c r="ROL122" s="12"/>
      <c r="ROM122" s="12"/>
      <c r="RON122" s="12"/>
      <c r="ROO122" s="12"/>
      <c r="ROP122" s="12"/>
      <c r="ROQ122" s="12"/>
      <c r="ROR122" s="12"/>
      <c r="ROS122" s="12"/>
      <c r="ROT122" s="12"/>
      <c r="ROU122" s="12"/>
      <c r="ROV122" s="12"/>
      <c r="ROW122" s="12"/>
      <c r="ROX122" s="12"/>
      <c r="ROY122" s="12"/>
      <c r="ROZ122" s="12"/>
      <c r="RPA122" s="12"/>
      <c r="RPB122" s="12"/>
      <c r="RPC122" s="12"/>
      <c r="RPD122" s="12"/>
      <c r="RPE122" s="12"/>
      <c r="RPF122" s="12"/>
      <c r="RPG122" s="12"/>
      <c r="RPH122" s="12"/>
      <c r="RPI122" s="12"/>
      <c r="RPJ122" s="12"/>
      <c r="RPK122" s="12"/>
      <c r="RPL122" s="12"/>
      <c r="RPM122" s="12"/>
      <c r="RPN122" s="12"/>
      <c r="RPO122" s="12"/>
      <c r="RPP122" s="12"/>
      <c r="RPQ122" s="12"/>
      <c r="RPR122" s="12"/>
      <c r="RPS122" s="12"/>
      <c r="RPT122" s="12"/>
      <c r="RPU122" s="12"/>
      <c r="RPV122" s="12"/>
      <c r="RPW122" s="12"/>
      <c r="RPX122" s="12"/>
      <c r="RPY122" s="12"/>
      <c r="RPZ122" s="12"/>
      <c r="RQA122" s="12"/>
      <c r="RQB122" s="12"/>
      <c r="RQC122" s="12"/>
      <c r="RQD122" s="12"/>
      <c r="RQE122" s="12"/>
      <c r="RQF122" s="12"/>
      <c r="RQG122" s="12"/>
      <c r="RQH122" s="12"/>
      <c r="RQI122" s="12"/>
      <c r="RQJ122" s="12"/>
      <c r="RQK122" s="12"/>
      <c r="RQL122" s="12"/>
      <c r="RQM122" s="12"/>
      <c r="RQN122" s="12"/>
      <c r="RQO122" s="12"/>
      <c r="RQP122" s="12"/>
      <c r="RQQ122" s="12"/>
      <c r="RQR122" s="12"/>
      <c r="RQS122" s="12"/>
      <c r="RQT122" s="12"/>
      <c r="RQU122" s="12"/>
      <c r="RQV122" s="12"/>
      <c r="RQW122" s="12"/>
      <c r="RQX122" s="12"/>
      <c r="RQY122" s="12"/>
      <c r="RQZ122" s="12"/>
      <c r="RRA122" s="12"/>
      <c r="RRB122" s="12"/>
      <c r="RRC122" s="12"/>
      <c r="RRD122" s="12"/>
      <c r="RRE122" s="12"/>
      <c r="RRF122" s="12"/>
      <c r="RRG122" s="12"/>
      <c r="RRH122" s="12"/>
      <c r="RRI122" s="12"/>
      <c r="RRJ122" s="12"/>
      <c r="RRK122" s="12"/>
      <c r="RRL122" s="12"/>
      <c r="RRM122" s="12"/>
      <c r="RRN122" s="12"/>
      <c r="RRO122" s="12"/>
      <c r="RRP122" s="12"/>
      <c r="RRQ122" s="12"/>
      <c r="RRR122" s="12"/>
      <c r="RRS122" s="12"/>
      <c r="RRT122" s="12"/>
      <c r="RRU122" s="12"/>
      <c r="RRV122" s="12"/>
      <c r="RRW122" s="12"/>
      <c r="RRX122" s="12"/>
      <c r="RRY122" s="12"/>
      <c r="RRZ122" s="12"/>
      <c r="RSA122" s="12"/>
      <c r="RSB122" s="12"/>
      <c r="RSC122" s="12"/>
      <c r="RSD122" s="12"/>
      <c r="RSE122" s="12"/>
      <c r="RSF122" s="12"/>
      <c r="RSG122" s="12"/>
      <c r="RSH122" s="12"/>
      <c r="RSI122" s="12"/>
      <c r="RSJ122" s="12"/>
      <c r="RSK122" s="12"/>
      <c r="RSL122" s="12"/>
      <c r="RSM122" s="12"/>
      <c r="RSN122" s="12"/>
      <c r="RSO122" s="12"/>
      <c r="RSP122" s="12"/>
      <c r="RSQ122" s="12"/>
      <c r="RSR122" s="12"/>
      <c r="RSS122" s="12"/>
      <c r="RST122" s="12"/>
      <c r="RSU122" s="12"/>
      <c r="RSV122" s="12"/>
      <c r="RSW122" s="12"/>
      <c r="RSX122" s="12"/>
      <c r="RSY122" s="12"/>
      <c r="RSZ122" s="12"/>
      <c r="RTA122" s="12"/>
      <c r="RTB122" s="12"/>
      <c r="RTC122" s="12"/>
      <c r="RTD122" s="12"/>
      <c r="RTE122" s="12"/>
      <c r="RTF122" s="12"/>
      <c r="RTG122" s="12"/>
      <c r="RTH122" s="12"/>
      <c r="RTI122" s="12"/>
      <c r="RTJ122" s="12"/>
      <c r="RTK122" s="12"/>
      <c r="RTL122" s="12"/>
      <c r="RTM122" s="12"/>
      <c r="RTN122" s="12"/>
      <c r="RTO122" s="12"/>
      <c r="RTP122" s="12"/>
      <c r="RTQ122" s="12"/>
      <c r="RTR122" s="12"/>
      <c r="RTS122" s="12"/>
      <c r="RTT122" s="12"/>
      <c r="RTU122" s="12"/>
      <c r="RTV122" s="12"/>
      <c r="RTW122" s="12"/>
      <c r="RTX122" s="12"/>
      <c r="RTY122" s="12"/>
      <c r="RTZ122" s="12"/>
      <c r="RUA122" s="12"/>
      <c r="RUB122" s="12"/>
      <c r="RUC122" s="12"/>
      <c r="RUD122" s="12"/>
      <c r="RUE122" s="12"/>
      <c r="RUF122" s="12"/>
      <c r="RUG122" s="12"/>
      <c r="RUH122" s="12"/>
      <c r="RUI122" s="12"/>
      <c r="RUJ122" s="12"/>
      <c r="RUK122" s="12"/>
      <c r="RUL122" s="12"/>
      <c r="RUM122" s="12"/>
      <c r="RUN122" s="12"/>
      <c r="RUO122" s="12"/>
      <c r="RUP122" s="12"/>
      <c r="RUQ122" s="12"/>
      <c r="RUR122" s="12"/>
      <c r="RUS122" s="12"/>
      <c r="RUT122" s="12"/>
      <c r="RUU122" s="12"/>
      <c r="RUV122" s="12"/>
      <c r="RUW122" s="12"/>
      <c r="RUX122" s="12"/>
      <c r="RUY122" s="12"/>
      <c r="RUZ122" s="12"/>
      <c r="RVA122" s="12"/>
      <c r="RVB122" s="12"/>
      <c r="RVC122" s="12"/>
      <c r="RVD122" s="12"/>
      <c r="RVE122" s="12"/>
      <c r="RVF122" s="12"/>
      <c r="RVG122" s="12"/>
      <c r="RVH122" s="12"/>
      <c r="RVI122" s="12"/>
      <c r="RVJ122" s="12"/>
      <c r="RVK122" s="12"/>
      <c r="RVL122" s="12"/>
      <c r="RVM122" s="12"/>
      <c r="RVN122" s="12"/>
      <c r="RVO122" s="12"/>
      <c r="RVP122" s="12"/>
      <c r="RVQ122" s="12"/>
      <c r="RVR122" s="12"/>
      <c r="RVS122" s="12"/>
      <c r="RVT122" s="12"/>
      <c r="RVU122" s="12"/>
      <c r="RVV122" s="12"/>
      <c r="RVW122" s="12"/>
      <c r="RVX122" s="12"/>
      <c r="RVY122" s="12"/>
      <c r="RVZ122" s="12"/>
      <c r="RWA122" s="12"/>
      <c r="RWB122" s="12"/>
      <c r="RWC122" s="12"/>
      <c r="RWD122" s="12"/>
      <c r="RWE122" s="12"/>
      <c r="RWF122" s="12"/>
      <c r="RWG122" s="12"/>
      <c r="RWH122" s="12"/>
      <c r="RWI122" s="12"/>
      <c r="RWJ122" s="12"/>
      <c r="RWK122" s="12"/>
      <c r="RWL122" s="12"/>
      <c r="RWM122" s="12"/>
      <c r="RWN122" s="12"/>
      <c r="RWO122" s="12"/>
      <c r="RWP122" s="12"/>
      <c r="RWQ122" s="12"/>
      <c r="RWR122" s="12"/>
      <c r="RWS122" s="12"/>
      <c r="RWT122" s="12"/>
      <c r="RWU122" s="12"/>
      <c r="RWV122" s="12"/>
      <c r="RWW122" s="12"/>
      <c r="RWX122" s="12"/>
      <c r="RWY122" s="12"/>
      <c r="RWZ122" s="12"/>
      <c r="RXA122" s="12"/>
      <c r="RXB122" s="12"/>
      <c r="RXC122" s="12"/>
      <c r="RXD122" s="12"/>
      <c r="RXE122" s="12"/>
      <c r="RXF122" s="12"/>
      <c r="RXG122" s="12"/>
      <c r="RXH122" s="12"/>
      <c r="RXI122" s="12"/>
      <c r="RXJ122" s="12"/>
      <c r="RXK122" s="12"/>
      <c r="RXL122" s="12"/>
      <c r="RXM122" s="12"/>
      <c r="RXN122" s="12"/>
      <c r="RXO122" s="12"/>
      <c r="RXP122" s="12"/>
      <c r="RXQ122" s="12"/>
      <c r="RXR122" s="12"/>
      <c r="RXS122" s="12"/>
      <c r="RXT122" s="12"/>
      <c r="RXU122" s="12"/>
      <c r="RXV122" s="12"/>
      <c r="RXW122" s="12"/>
      <c r="RXX122" s="12"/>
      <c r="RXY122" s="12"/>
      <c r="RXZ122" s="12"/>
      <c r="RYA122" s="12"/>
      <c r="RYB122" s="12"/>
      <c r="RYC122" s="12"/>
      <c r="RYD122" s="12"/>
      <c r="RYE122" s="12"/>
      <c r="RYF122" s="12"/>
      <c r="RYG122" s="12"/>
      <c r="RYH122" s="12"/>
      <c r="RYI122" s="12"/>
      <c r="RYJ122" s="12"/>
      <c r="RYK122" s="12"/>
      <c r="RYL122" s="12"/>
      <c r="RYM122" s="12"/>
      <c r="RYN122" s="12"/>
      <c r="RYO122" s="12"/>
      <c r="RYP122" s="12"/>
      <c r="RYQ122" s="12"/>
      <c r="RYR122" s="12"/>
      <c r="RYS122" s="12"/>
      <c r="RYT122" s="12"/>
      <c r="RYU122" s="12"/>
      <c r="RYV122" s="12"/>
      <c r="RYW122" s="12"/>
      <c r="RYX122" s="12"/>
      <c r="RYY122" s="12"/>
      <c r="RYZ122" s="12"/>
      <c r="RZA122" s="12"/>
      <c r="RZB122" s="12"/>
      <c r="RZC122" s="12"/>
      <c r="RZD122" s="12"/>
      <c r="RZE122" s="12"/>
      <c r="RZF122" s="12"/>
      <c r="RZG122" s="12"/>
      <c r="RZH122" s="12"/>
      <c r="RZI122" s="12"/>
      <c r="RZJ122" s="12"/>
      <c r="RZK122" s="12"/>
      <c r="RZL122" s="12"/>
      <c r="RZM122" s="12"/>
      <c r="RZN122" s="12"/>
      <c r="RZO122" s="12"/>
      <c r="RZP122" s="12"/>
      <c r="RZQ122" s="12"/>
      <c r="RZR122" s="12"/>
      <c r="RZS122" s="12"/>
      <c r="RZT122" s="12"/>
      <c r="RZU122" s="12"/>
      <c r="RZV122" s="12"/>
      <c r="RZW122" s="12"/>
      <c r="RZX122" s="12"/>
      <c r="RZY122" s="12"/>
      <c r="RZZ122" s="12"/>
      <c r="SAA122" s="12"/>
      <c r="SAB122" s="12"/>
      <c r="SAC122" s="12"/>
      <c r="SAD122" s="12"/>
      <c r="SAE122" s="12"/>
      <c r="SAF122" s="12"/>
      <c r="SAG122" s="12"/>
      <c r="SAH122" s="12"/>
      <c r="SAI122" s="12"/>
      <c r="SAJ122" s="12"/>
      <c r="SAK122" s="12"/>
      <c r="SAL122" s="12"/>
      <c r="SAM122" s="12"/>
      <c r="SAN122" s="12"/>
      <c r="SAO122" s="12"/>
      <c r="SAP122" s="12"/>
      <c r="SAQ122" s="12"/>
      <c r="SAR122" s="12"/>
      <c r="SAS122" s="12"/>
      <c r="SAT122" s="12"/>
      <c r="SAU122" s="12"/>
      <c r="SAV122" s="12"/>
      <c r="SAW122" s="12"/>
      <c r="SAX122" s="12"/>
      <c r="SAY122" s="12"/>
      <c r="SAZ122" s="12"/>
      <c r="SBA122" s="12"/>
      <c r="SBB122" s="12"/>
      <c r="SBC122" s="12"/>
      <c r="SBD122" s="12"/>
      <c r="SBE122" s="12"/>
      <c r="SBF122" s="12"/>
      <c r="SBG122" s="12"/>
      <c r="SBH122" s="12"/>
      <c r="SBI122" s="12"/>
      <c r="SBJ122" s="12"/>
      <c r="SBK122" s="12"/>
      <c r="SBL122" s="12"/>
      <c r="SBM122" s="12"/>
      <c r="SBN122" s="12"/>
      <c r="SBO122" s="12"/>
      <c r="SBP122" s="12"/>
      <c r="SBQ122" s="12"/>
      <c r="SBR122" s="12"/>
      <c r="SBS122" s="12"/>
      <c r="SBT122" s="12"/>
      <c r="SBU122" s="12"/>
      <c r="SBV122" s="12"/>
      <c r="SBW122" s="12"/>
      <c r="SBX122" s="12"/>
      <c r="SBY122" s="12"/>
      <c r="SBZ122" s="12"/>
      <c r="SCA122" s="12"/>
      <c r="SCB122" s="12"/>
      <c r="SCC122" s="12"/>
      <c r="SCD122" s="12"/>
      <c r="SCE122" s="12"/>
      <c r="SCF122" s="12"/>
      <c r="SCG122" s="12"/>
      <c r="SCH122" s="12"/>
      <c r="SCI122" s="12"/>
      <c r="SCJ122" s="12"/>
      <c r="SCK122" s="12"/>
      <c r="SCL122" s="12"/>
      <c r="SCM122" s="12"/>
      <c r="SCN122" s="12"/>
      <c r="SCO122" s="12"/>
      <c r="SCP122" s="12"/>
      <c r="SCQ122" s="12"/>
      <c r="SCR122" s="12"/>
      <c r="SCS122" s="12"/>
      <c r="SCT122" s="12"/>
      <c r="SCU122" s="12"/>
      <c r="SCV122" s="12"/>
      <c r="SCW122" s="12"/>
      <c r="SCX122" s="12"/>
      <c r="SCY122" s="12"/>
      <c r="SCZ122" s="12"/>
      <c r="SDA122" s="12"/>
      <c r="SDB122" s="12"/>
      <c r="SDC122" s="12"/>
      <c r="SDD122" s="12"/>
      <c r="SDE122" s="12"/>
      <c r="SDF122" s="12"/>
      <c r="SDG122" s="12"/>
      <c r="SDH122" s="12"/>
      <c r="SDI122" s="12"/>
      <c r="SDJ122" s="12"/>
      <c r="SDK122" s="12"/>
      <c r="SDL122" s="12"/>
      <c r="SDM122" s="12"/>
      <c r="SDN122" s="12"/>
      <c r="SDO122" s="12"/>
      <c r="SDP122" s="12"/>
      <c r="SDQ122" s="12"/>
      <c r="SDR122" s="12"/>
      <c r="SDS122" s="12"/>
      <c r="SDT122" s="12"/>
      <c r="SDU122" s="12"/>
      <c r="SDV122" s="12"/>
      <c r="SDW122" s="12"/>
      <c r="SDX122" s="12"/>
      <c r="SDY122" s="12"/>
      <c r="SDZ122" s="12"/>
      <c r="SEA122" s="12"/>
      <c r="SEB122" s="12"/>
      <c r="SEC122" s="12"/>
      <c r="SED122" s="12"/>
      <c r="SEE122" s="12"/>
      <c r="SEF122" s="12"/>
      <c r="SEG122" s="12"/>
      <c r="SEH122" s="12"/>
      <c r="SEI122" s="12"/>
      <c r="SEJ122" s="12"/>
      <c r="SEK122" s="12"/>
      <c r="SEL122" s="12"/>
      <c r="SEM122" s="12"/>
      <c r="SEN122" s="12"/>
      <c r="SEO122" s="12"/>
      <c r="SEP122" s="12"/>
      <c r="SEQ122" s="12"/>
      <c r="SER122" s="12"/>
      <c r="SES122" s="12"/>
      <c r="SET122" s="12"/>
      <c r="SEU122" s="12"/>
      <c r="SEV122" s="12"/>
      <c r="SEW122" s="12"/>
      <c r="SEX122" s="12"/>
      <c r="SEY122" s="12"/>
      <c r="SEZ122" s="12"/>
      <c r="SFA122" s="12"/>
      <c r="SFB122" s="12"/>
      <c r="SFC122" s="12"/>
      <c r="SFD122" s="12"/>
      <c r="SFE122" s="12"/>
      <c r="SFF122" s="12"/>
      <c r="SFG122" s="12"/>
      <c r="SFH122" s="12"/>
      <c r="SFI122" s="12"/>
      <c r="SFJ122" s="12"/>
      <c r="SFK122" s="12"/>
      <c r="SFL122" s="12"/>
      <c r="SFM122" s="12"/>
      <c r="SFN122" s="12"/>
      <c r="SFO122" s="12"/>
      <c r="SFP122" s="12"/>
      <c r="SFQ122" s="12"/>
      <c r="SFR122" s="12"/>
      <c r="SFS122" s="12"/>
      <c r="SFT122" s="12"/>
      <c r="SFU122" s="12"/>
      <c r="SFV122" s="12"/>
      <c r="SFW122" s="12"/>
      <c r="SFX122" s="12"/>
      <c r="SFY122" s="12"/>
      <c r="SFZ122" s="12"/>
      <c r="SGA122" s="12"/>
      <c r="SGB122" s="12"/>
      <c r="SGC122" s="12"/>
      <c r="SGD122" s="12"/>
      <c r="SGE122" s="12"/>
      <c r="SGF122" s="12"/>
      <c r="SGG122" s="12"/>
      <c r="SGH122" s="12"/>
      <c r="SGI122" s="12"/>
      <c r="SGJ122" s="12"/>
      <c r="SGK122" s="12"/>
      <c r="SGL122" s="12"/>
      <c r="SGM122" s="12"/>
      <c r="SGN122" s="12"/>
      <c r="SGO122" s="12"/>
      <c r="SGP122" s="12"/>
      <c r="SGQ122" s="12"/>
      <c r="SGR122" s="12"/>
      <c r="SGS122" s="12"/>
      <c r="SGT122" s="12"/>
      <c r="SGU122" s="12"/>
      <c r="SGV122" s="12"/>
      <c r="SGW122" s="12"/>
      <c r="SGX122" s="12"/>
      <c r="SGY122" s="12"/>
      <c r="SGZ122" s="12"/>
      <c r="SHA122" s="12"/>
      <c r="SHB122" s="12"/>
      <c r="SHC122" s="12"/>
      <c r="SHD122" s="12"/>
      <c r="SHE122" s="12"/>
      <c r="SHF122" s="12"/>
      <c r="SHG122" s="12"/>
      <c r="SHH122" s="12"/>
      <c r="SHI122" s="12"/>
      <c r="SHJ122" s="12"/>
      <c r="SHK122" s="12"/>
      <c r="SHL122" s="12"/>
      <c r="SHM122" s="12"/>
      <c r="SHN122" s="12"/>
      <c r="SHO122" s="12"/>
      <c r="SHP122" s="12"/>
      <c r="SHQ122" s="12"/>
      <c r="SHR122" s="12"/>
      <c r="SHS122" s="12"/>
      <c r="SHT122" s="12"/>
      <c r="SHU122" s="12"/>
      <c r="SHV122" s="12"/>
      <c r="SHW122" s="12"/>
      <c r="SHX122" s="12"/>
      <c r="SHY122" s="12"/>
      <c r="SHZ122" s="12"/>
      <c r="SIA122" s="12"/>
      <c r="SIB122" s="12"/>
      <c r="SIC122" s="12"/>
      <c r="SID122" s="12"/>
      <c r="SIE122" s="12"/>
      <c r="SIF122" s="12"/>
      <c r="SIG122" s="12"/>
      <c r="SIH122" s="12"/>
      <c r="SII122" s="12"/>
      <c r="SIJ122" s="12"/>
      <c r="SIK122" s="12"/>
      <c r="SIL122" s="12"/>
      <c r="SIM122" s="12"/>
      <c r="SIN122" s="12"/>
      <c r="SIO122" s="12"/>
      <c r="SIP122" s="12"/>
      <c r="SIQ122" s="12"/>
      <c r="SIR122" s="12"/>
      <c r="SIS122" s="12"/>
      <c r="SIT122" s="12"/>
      <c r="SIU122" s="12"/>
      <c r="SIV122" s="12"/>
      <c r="SIW122" s="12"/>
      <c r="SIX122" s="12"/>
      <c r="SIY122" s="12"/>
      <c r="SIZ122" s="12"/>
      <c r="SJA122" s="12"/>
      <c r="SJB122" s="12"/>
      <c r="SJC122" s="12"/>
      <c r="SJD122" s="12"/>
      <c r="SJE122" s="12"/>
      <c r="SJF122" s="12"/>
      <c r="SJG122" s="12"/>
      <c r="SJH122" s="12"/>
      <c r="SJI122" s="12"/>
      <c r="SJJ122" s="12"/>
      <c r="SJK122" s="12"/>
      <c r="SJL122" s="12"/>
      <c r="SJM122" s="12"/>
      <c r="SJN122" s="12"/>
      <c r="SJO122" s="12"/>
      <c r="SJP122" s="12"/>
      <c r="SJQ122" s="12"/>
      <c r="SJR122" s="12"/>
      <c r="SJS122" s="12"/>
      <c r="SJT122" s="12"/>
      <c r="SJU122" s="12"/>
      <c r="SJV122" s="12"/>
      <c r="SJW122" s="12"/>
      <c r="SJX122" s="12"/>
      <c r="SJY122" s="12"/>
      <c r="SJZ122" s="12"/>
      <c r="SKA122" s="12"/>
      <c r="SKB122" s="12"/>
      <c r="SKC122" s="12"/>
      <c r="SKD122" s="12"/>
      <c r="SKE122" s="12"/>
      <c r="SKF122" s="12"/>
      <c r="SKG122" s="12"/>
      <c r="SKH122" s="12"/>
      <c r="SKI122" s="12"/>
      <c r="SKJ122" s="12"/>
      <c r="SKK122" s="12"/>
      <c r="SKL122" s="12"/>
      <c r="SKM122" s="12"/>
      <c r="SKN122" s="12"/>
      <c r="SKO122" s="12"/>
      <c r="SKP122" s="12"/>
      <c r="SKQ122" s="12"/>
      <c r="SKR122" s="12"/>
      <c r="SKS122" s="12"/>
      <c r="SKT122" s="12"/>
      <c r="SKU122" s="12"/>
      <c r="SKV122" s="12"/>
      <c r="SKW122" s="12"/>
      <c r="SKX122" s="12"/>
      <c r="SKY122" s="12"/>
      <c r="SKZ122" s="12"/>
      <c r="SLA122" s="12"/>
      <c r="SLB122" s="12"/>
      <c r="SLC122" s="12"/>
      <c r="SLD122" s="12"/>
      <c r="SLE122" s="12"/>
      <c r="SLF122" s="12"/>
      <c r="SLG122" s="12"/>
      <c r="SLH122" s="12"/>
      <c r="SLI122" s="12"/>
      <c r="SLJ122" s="12"/>
      <c r="SLK122" s="12"/>
      <c r="SLL122" s="12"/>
      <c r="SLM122" s="12"/>
      <c r="SLN122" s="12"/>
      <c r="SLO122" s="12"/>
      <c r="SLP122" s="12"/>
      <c r="SLQ122" s="12"/>
      <c r="SLR122" s="12"/>
      <c r="SLS122" s="12"/>
      <c r="SLT122" s="12"/>
      <c r="SLU122" s="12"/>
      <c r="SLV122" s="12"/>
      <c r="SLW122" s="12"/>
      <c r="SLX122" s="12"/>
      <c r="SLY122" s="12"/>
      <c r="SLZ122" s="12"/>
      <c r="SMA122" s="12"/>
      <c r="SMB122" s="12"/>
      <c r="SMC122" s="12"/>
      <c r="SMD122" s="12"/>
      <c r="SME122" s="12"/>
      <c r="SMF122" s="12"/>
      <c r="SMG122" s="12"/>
      <c r="SMH122" s="12"/>
      <c r="SMI122" s="12"/>
      <c r="SMJ122" s="12"/>
      <c r="SMK122" s="12"/>
      <c r="SML122" s="12"/>
      <c r="SMM122" s="12"/>
      <c r="SMN122" s="12"/>
      <c r="SMO122" s="12"/>
      <c r="SMP122" s="12"/>
      <c r="SMQ122" s="12"/>
      <c r="SMR122" s="12"/>
      <c r="SMS122" s="12"/>
      <c r="SMT122" s="12"/>
      <c r="SMU122" s="12"/>
      <c r="SMV122" s="12"/>
      <c r="SMW122" s="12"/>
      <c r="SMX122" s="12"/>
      <c r="SMY122" s="12"/>
      <c r="SMZ122" s="12"/>
      <c r="SNA122" s="12"/>
      <c r="SNB122" s="12"/>
      <c r="SNC122" s="12"/>
      <c r="SND122" s="12"/>
      <c r="SNE122" s="12"/>
      <c r="SNF122" s="12"/>
      <c r="SNG122" s="12"/>
      <c r="SNH122" s="12"/>
      <c r="SNI122" s="12"/>
      <c r="SNJ122" s="12"/>
      <c r="SNK122" s="12"/>
      <c r="SNL122" s="12"/>
      <c r="SNM122" s="12"/>
      <c r="SNN122" s="12"/>
      <c r="SNO122" s="12"/>
      <c r="SNP122" s="12"/>
      <c r="SNQ122" s="12"/>
      <c r="SNR122" s="12"/>
      <c r="SNS122" s="12"/>
      <c r="SNT122" s="12"/>
      <c r="SNU122" s="12"/>
      <c r="SNV122" s="12"/>
      <c r="SNW122" s="12"/>
      <c r="SNX122" s="12"/>
      <c r="SNY122" s="12"/>
      <c r="SNZ122" s="12"/>
      <c r="SOA122" s="12"/>
      <c r="SOB122" s="12"/>
      <c r="SOC122" s="12"/>
      <c r="SOD122" s="12"/>
      <c r="SOE122" s="12"/>
      <c r="SOF122" s="12"/>
      <c r="SOG122" s="12"/>
      <c r="SOH122" s="12"/>
      <c r="SOI122" s="12"/>
      <c r="SOJ122" s="12"/>
      <c r="SOK122" s="12"/>
      <c r="SOL122" s="12"/>
      <c r="SOM122" s="12"/>
      <c r="SON122" s="12"/>
      <c r="SOO122" s="12"/>
      <c r="SOP122" s="12"/>
      <c r="SOQ122" s="12"/>
      <c r="SOR122" s="12"/>
      <c r="SOS122" s="12"/>
      <c r="SOT122" s="12"/>
      <c r="SOU122" s="12"/>
      <c r="SOV122" s="12"/>
      <c r="SOW122" s="12"/>
      <c r="SOX122" s="12"/>
      <c r="SOY122" s="12"/>
      <c r="SOZ122" s="12"/>
      <c r="SPA122" s="12"/>
      <c r="SPB122" s="12"/>
      <c r="SPC122" s="12"/>
      <c r="SPD122" s="12"/>
      <c r="SPE122" s="12"/>
      <c r="SPF122" s="12"/>
      <c r="SPG122" s="12"/>
      <c r="SPH122" s="12"/>
      <c r="SPI122" s="12"/>
      <c r="SPJ122" s="12"/>
      <c r="SPK122" s="12"/>
      <c r="SPL122" s="12"/>
      <c r="SPM122" s="12"/>
      <c r="SPN122" s="12"/>
      <c r="SPO122" s="12"/>
      <c r="SPP122" s="12"/>
      <c r="SPQ122" s="12"/>
      <c r="SPR122" s="12"/>
      <c r="SPS122" s="12"/>
      <c r="SPT122" s="12"/>
      <c r="SPU122" s="12"/>
      <c r="SPV122" s="12"/>
      <c r="SPW122" s="12"/>
      <c r="SPX122" s="12"/>
      <c r="SPY122" s="12"/>
      <c r="SPZ122" s="12"/>
      <c r="SQA122" s="12"/>
      <c r="SQB122" s="12"/>
      <c r="SQC122" s="12"/>
      <c r="SQD122" s="12"/>
      <c r="SQE122" s="12"/>
      <c r="SQF122" s="12"/>
      <c r="SQG122" s="12"/>
      <c r="SQH122" s="12"/>
      <c r="SQI122" s="12"/>
      <c r="SQJ122" s="12"/>
      <c r="SQK122" s="12"/>
      <c r="SQL122" s="12"/>
      <c r="SQM122" s="12"/>
      <c r="SQN122" s="12"/>
      <c r="SQO122" s="12"/>
      <c r="SQP122" s="12"/>
      <c r="SQQ122" s="12"/>
      <c r="SQR122" s="12"/>
      <c r="SQS122" s="12"/>
      <c r="SQT122" s="12"/>
      <c r="SQU122" s="12"/>
      <c r="SQV122" s="12"/>
      <c r="SQW122" s="12"/>
      <c r="SQX122" s="12"/>
      <c r="SQY122" s="12"/>
      <c r="SQZ122" s="12"/>
      <c r="SRA122" s="12"/>
      <c r="SRB122" s="12"/>
      <c r="SRC122" s="12"/>
      <c r="SRD122" s="12"/>
      <c r="SRE122" s="12"/>
      <c r="SRF122" s="12"/>
      <c r="SRG122" s="12"/>
      <c r="SRH122" s="12"/>
      <c r="SRI122" s="12"/>
      <c r="SRJ122" s="12"/>
      <c r="SRK122" s="12"/>
      <c r="SRL122" s="12"/>
      <c r="SRM122" s="12"/>
      <c r="SRN122" s="12"/>
      <c r="SRO122" s="12"/>
      <c r="SRP122" s="12"/>
      <c r="SRQ122" s="12"/>
      <c r="SRR122" s="12"/>
      <c r="SRS122" s="12"/>
      <c r="SRT122" s="12"/>
      <c r="SRU122" s="12"/>
      <c r="SRV122" s="12"/>
      <c r="SRW122" s="12"/>
      <c r="SRX122" s="12"/>
      <c r="SRY122" s="12"/>
      <c r="SRZ122" s="12"/>
      <c r="SSA122" s="12"/>
      <c r="SSB122" s="12"/>
      <c r="SSC122" s="12"/>
      <c r="SSD122" s="12"/>
      <c r="SSE122" s="12"/>
      <c r="SSF122" s="12"/>
      <c r="SSG122" s="12"/>
      <c r="SSH122" s="12"/>
      <c r="SSI122" s="12"/>
      <c r="SSJ122" s="12"/>
      <c r="SSK122" s="12"/>
      <c r="SSL122" s="12"/>
      <c r="SSM122" s="12"/>
      <c r="SSN122" s="12"/>
      <c r="SSO122" s="12"/>
      <c r="SSP122" s="12"/>
      <c r="SSQ122" s="12"/>
      <c r="SSR122" s="12"/>
      <c r="SSS122" s="12"/>
      <c r="SST122" s="12"/>
      <c r="SSU122" s="12"/>
      <c r="SSV122" s="12"/>
      <c r="SSW122" s="12"/>
      <c r="SSX122" s="12"/>
      <c r="SSY122" s="12"/>
      <c r="SSZ122" s="12"/>
      <c r="STA122" s="12"/>
      <c r="STB122" s="12"/>
      <c r="STC122" s="12"/>
      <c r="STD122" s="12"/>
      <c r="STE122" s="12"/>
      <c r="STF122" s="12"/>
      <c r="STG122" s="12"/>
      <c r="STH122" s="12"/>
      <c r="STI122" s="12"/>
      <c r="STJ122" s="12"/>
      <c r="STK122" s="12"/>
      <c r="STL122" s="12"/>
      <c r="STM122" s="12"/>
      <c r="STN122" s="12"/>
      <c r="STO122" s="12"/>
      <c r="STP122" s="12"/>
      <c r="STQ122" s="12"/>
      <c r="STR122" s="12"/>
      <c r="STS122" s="12"/>
      <c r="STT122" s="12"/>
      <c r="STU122" s="12"/>
      <c r="STV122" s="12"/>
      <c r="STW122" s="12"/>
      <c r="STX122" s="12"/>
      <c r="STY122" s="12"/>
      <c r="STZ122" s="12"/>
      <c r="SUA122" s="12"/>
      <c r="SUB122" s="12"/>
      <c r="SUC122" s="12"/>
      <c r="SUD122" s="12"/>
      <c r="SUE122" s="12"/>
      <c r="SUF122" s="12"/>
      <c r="SUG122" s="12"/>
      <c r="SUH122" s="12"/>
      <c r="SUI122" s="12"/>
      <c r="SUJ122" s="12"/>
      <c r="SUK122" s="12"/>
      <c r="SUL122" s="12"/>
      <c r="SUM122" s="12"/>
      <c r="SUN122" s="12"/>
      <c r="SUO122" s="12"/>
      <c r="SUP122" s="12"/>
      <c r="SUQ122" s="12"/>
      <c r="SUR122" s="12"/>
      <c r="SUS122" s="12"/>
      <c r="SUT122" s="12"/>
      <c r="SUU122" s="12"/>
      <c r="SUV122" s="12"/>
      <c r="SUW122" s="12"/>
      <c r="SUX122" s="12"/>
      <c r="SUY122" s="12"/>
      <c r="SUZ122" s="12"/>
      <c r="SVA122" s="12"/>
      <c r="SVB122" s="12"/>
      <c r="SVC122" s="12"/>
      <c r="SVD122" s="12"/>
      <c r="SVE122" s="12"/>
      <c r="SVF122" s="12"/>
      <c r="SVG122" s="12"/>
      <c r="SVH122" s="12"/>
      <c r="SVI122" s="12"/>
      <c r="SVJ122" s="12"/>
      <c r="SVK122" s="12"/>
      <c r="SVL122" s="12"/>
      <c r="SVM122" s="12"/>
      <c r="SVN122" s="12"/>
      <c r="SVO122" s="12"/>
      <c r="SVP122" s="12"/>
      <c r="SVQ122" s="12"/>
      <c r="SVR122" s="12"/>
      <c r="SVS122" s="12"/>
      <c r="SVT122" s="12"/>
      <c r="SVU122" s="12"/>
      <c r="SVV122" s="12"/>
      <c r="SVW122" s="12"/>
      <c r="SVX122" s="12"/>
      <c r="SVY122" s="12"/>
      <c r="SVZ122" s="12"/>
      <c r="SWA122" s="12"/>
      <c r="SWB122" s="12"/>
      <c r="SWC122" s="12"/>
      <c r="SWD122" s="12"/>
      <c r="SWE122" s="12"/>
      <c r="SWF122" s="12"/>
      <c r="SWG122" s="12"/>
      <c r="SWH122" s="12"/>
      <c r="SWI122" s="12"/>
      <c r="SWJ122" s="12"/>
      <c r="SWK122" s="12"/>
      <c r="SWL122" s="12"/>
      <c r="SWM122" s="12"/>
      <c r="SWN122" s="12"/>
      <c r="SWO122" s="12"/>
      <c r="SWP122" s="12"/>
      <c r="SWQ122" s="12"/>
      <c r="SWR122" s="12"/>
      <c r="SWS122" s="12"/>
      <c r="SWT122" s="12"/>
      <c r="SWU122" s="12"/>
      <c r="SWV122" s="12"/>
      <c r="SWW122" s="12"/>
      <c r="SWX122" s="12"/>
      <c r="SWY122" s="12"/>
      <c r="SWZ122" s="12"/>
      <c r="SXA122" s="12"/>
      <c r="SXB122" s="12"/>
      <c r="SXC122" s="12"/>
      <c r="SXD122" s="12"/>
      <c r="SXE122" s="12"/>
      <c r="SXF122" s="12"/>
      <c r="SXG122" s="12"/>
      <c r="SXH122" s="12"/>
      <c r="SXI122" s="12"/>
      <c r="SXJ122" s="12"/>
      <c r="SXK122" s="12"/>
      <c r="SXL122" s="12"/>
      <c r="SXM122" s="12"/>
      <c r="SXN122" s="12"/>
      <c r="SXO122" s="12"/>
      <c r="SXP122" s="12"/>
      <c r="SXQ122" s="12"/>
      <c r="SXR122" s="12"/>
      <c r="SXS122" s="12"/>
      <c r="SXT122" s="12"/>
      <c r="SXU122" s="12"/>
      <c r="SXV122" s="12"/>
      <c r="SXW122" s="12"/>
      <c r="SXX122" s="12"/>
      <c r="SXY122" s="12"/>
      <c r="SXZ122" s="12"/>
      <c r="SYA122" s="12"/>
      <c r="SYB122" s="12"/>
      <c r="SYC122" s="12"/>
      <c r="SYD122" s="12"/>
      <c r="SYE122" s="12"/>
      <c r="SYF122" s="12"/>
      <c r="SYG122" s="12"/>
      <c r="SYH122" s="12"/>
      <c r="SYI122" s="12"/>
      <c r="SYJ122" s="12"/>
      <c r="SYK122" s="12"/>
      <c r="SYL122" s="12"/>
      <c r="SYM122" s="12"/>
      <c r="SYN122" s="12"/>
      <c r="SYO122" s="12"/>
      <c r="SYP122" s="12"/>
      <c r="SYQ122" s="12"/>
      <c r="SYR122" s="12"/>
      <c r="SYS122" s="12"/>
      <c r="SYT122" s="12"/>
      <c r="SYU122" s="12"/>
      <c r="SYV122" s="12"/>
      <c r="SYW122" s="12"/>
      <c r="SYX122" s="12"/>
      <c r="SYY122" s="12"/>
      <c r="SYZ122" s="12"/>
      <c r="SZA122" s="12"/>
      <c r="SZB122" s="12"/>
      <c r="SZC122" s="12"/>
      <c r="SZD122" s="12"/>
      <c r="SZE122" s="12"/>
      <c r="SZF122" s="12"/>
      <c r="SZG122" s="12"/>
      <c r="SZH122" s="12"/>
      <c r="SZI122" s="12"/>
      <c r="SZJ122" s="12"/>
      <c r="SZK122" s="12"/>
      <c r="SZL122" s="12"/>
      <c r="SZM122" s="12"/>
      <c r="SZN122" s="12"/>
      <c r="SZO122" s="12"/>
      <c r="SZP122" s="12"/>
      <c r="SZQ122" s="12"/>
      <c r="SZR122" s="12"/>
      <c r="SZS122" s="12"/>
      <c r="SZT122" s="12"/>
      <c r="SZU122" s="12"/>
      <c r="SZV122" s="12"/>
      <c r="SZW122" s="12"/>
      <c r="SZX122" s="12"/>
      <c r="SZY122" s="12"/>
      <c r="SZZ122" s="12"/>
      <c r="TAA122" s="12"/>
      <c r="TAB122" s="12"/>
      <c r="TAC122" s="12"/>
      <c r="TAD122" s="12"/>
      <c r="TAE122" s="12"/>
      <c r="TAF122" s="12"/>
      <c r="TAG122" s="12"/>
      <c r="TAH122" s="12"/>
      <c r="TAI122" s="12"/>
      <c r="TAJ122" s="12"/>
      <c r="TAK122" s="12"/>
      <c r="TAL122" s="12"/>
      <c r="TAM122" s="12"/>
      <c r="TAN122" s="12"/>
      <c r="TAO122" s="12"/>
      <c r="TAP122" s="12"/>
      <c r="TAQ122" s="12"/>
      <c r="TAR122" s="12"/>
      <c r="TAS122" s="12"/>
      <c r="TAT122" s="12"/>
      <c r="TAU122" s="12"/>
      <c r="TAV122" s="12"/>
      <c r="TAW122" s="12"/>
      <c r="TAX122" s="12"/>
      <c r="TAY122" s="12"/>
      <c r="TAZ122" s="12"/>
      <c r="TBA122" s="12"/>
      <c r="TBB122" s="12"/>
      <c r="TBC122" s="12"/>
      <c r="TBD122" s="12"/>
      <c r="TBE122" s="12"/>
      <c r="TBF122" s="12"/>
      <c r="TBG122" s="12"/>
      <c r="TBH122" s="12"/>
      <c r="TBI122" s="12"/>
      <c r="TBJ122" s="12"/>
      <c r="TBK122" s="12"/>
      <c r="TBL122" s="12"/>
      <c r="TBM122" s="12"/>
      <c r="TBN122" s="12"/>
      <c r="TBO122" s="12"/>
      <c r="TBP122" s="12"/>
      <c r="TBQ122" s="12"/>
      <c r="TBR122" s="12"/>
      <c r="TBS122" s="12"/>
      <c r="TBT122" s="12"/>
      <c r="TBU122" s="12"/>
      <c r="TBV122" s="12"/>
      <c r="TBW122" s="12"/>
      <c r="TBX122" s="12"/>
      <c r="TBY122" s="12"/>
      <c r="TBZ122" s="12"/>
      <c r="TCA122" s="12"/>
      <c r="TCB122" s="12"/>
      <c r="TCC122" s="12"/>
      <c r="TCD122" s="12"/>
      <c r="TCE122" s="12"/>
      <c r="TCF122" s="12"/>
      <c r="TCG122" s="12"/>
      <c r="TCH122" s="12"/>
      <c r="TCI122" s="12"/>
      <c r="TCJ122" s="12"/>
      <c r="TCK122" s="12"/>
      <c r="TCL122" s="12"/>
      <c r="TCM122" s="12"/>
      <c r="TCN122" s="12"/>
      <c r="TCO122" s="12"/>
      <c r="TCP122" s="12"/>
      <c r="TCQ122" s="12"/>
      <c r="TCR122" s="12"/>
      <c r="TCS122" s="12"/>
      <c r="TCT122" s="12"/>
      <c r="TCU122" s="12"/>
      <c r="TCV122" s="12"/>
      <c r="TCW122" s="12"/>
      <c r="TCX122" s="12"/>
      <c r="TCY122" s="12"/>
      <c r="TCZ122" s="12"/>
      <c r="TDA122" s="12"/>
      <c r="TDB122" s="12"/>
      <c r="TDC122" s="12"/>
      <c r="TDD122" s="12"/>
      <c r="TDE122" s="12"/>
      <c r="TDF122" s="12"/>
      <c r="TDG122" s="12"/>
      <c r="TDH122" s="12"/>
      <c r="TDI122" s="12"/>
      <c r="TDJ122" s="12"/>
      <c r="TDK122" s="12"/>
      <c r="TDL122" s="12"/>
      <c r="TDM122" s="12"/>
      <c r="TDN122" s="12"/>
      <c r="TDO122" s="12"/>
      <c r="TDP122" s="12"/>
      <c r="TDQ122" s="12"/>
      <c r="TDR122" s="12"/>
      <c r="TDS122" s="12"/>
      <c r="TDT122" s="12"/>
      <c r="TDU122" s="12"/>
      <c r="TDV122" s="12"/>
      <c r="TDW122" s="12"/>
      <c r="TDX122" s="12"/>
      <c r="TDY122" s="12"/>
      <c r="TDZ122" s="12"/>
      <c r="TEA122" s="12"/>
      <c r="TEB122" s="12"/>
      <c r="TEC122" s="12"/>
      <c r="TED122" s="12"/>
      <c r="TEE122" s="12"/>
      <c r="TEF122" s="12"/>
      <c r="TEG122" s="12"/>
      <c r="TEH122" s="12"/>
      <c r="TEI122" s="12"/>
      <c r="TEJ122" s="12"/>
      <c r="TEK122" s="12"/>
      <c r="TEL122" s="12"/>
      <c r="TEM122" s="12"/>
      <c r="TEN122" s="12"/>
      <c r="TEO122" s="12"/>
      <c r="TEP122" s="12"/>
      <c r="TEQ122" s="12"/>
      <c r="TER122" s="12"/>
      <c r="TES122" s="12"/>
      <c r="TET122" s="12"/>
      <c r="TEU122" s="12"/>
      <c r="TEV122" s="12"/>
      <c r="TEW122" s="12"/>
      <c r="TEX122" s="12"/>
      <c r="TEY122" s="12"/>
      <c r="TEZ122" s="12"/>
      <c r="TFA122" s="12"/>
      <c r="TFB122" s="12"/>
      <c r="TFC122" s="12"/>
      <c r="TFD122" s="12"/>
      <c r="TFE122" s="12"/>
      <c r="TFF122" s="12"/>
      <c r="TFG122" s="12"/>
      <c r="TFH122" s="12"/>
      <c r="TFI122" s="12"/>
      <c r="TFJ122" s="12"/>
      <c r="TFK122" s="12"/>
      <c r="TFL122" s="12"/>
      <c r="TFM122" s="12"/>
      <c r="TFN122" s="12"/>
      <c r="TFO122" s="12"/>
      <c r="TFP122" s="12"/>
      <c r="TFQ122" s="12"/>
      <c r="TFR122" s="12"/>
      <c r="TFS122" s="12"/>
      <c r="TFT122" s="12"/>
      <c r="TFU122" s="12"/>
      <c r="TFV122" s="12"/>
      <c r="TFW122" s="12"/>
      <c r="TFX122" s="12"/>
      <c r="TFY122" s="12"/>
      <c r="TFZ122" s="12"/>
      <c r="TGA122" s="12"/>
      <c r="TGB122" s="12"/>
      <c r="TGC122" s="12"/>
      <c r="TGD122" s="12"/>
      <c r="TGE122" s="12"/>
      <c r="TGF122" s="12"/>
      <c r="TGG122" s="12"/>
      <c r="TGH122" s="12"/>
      <c r="TGI122" s="12"/>
      <c r="TGJ122" s="12"/>
      <c r="TGK122" s="12"/>
      <c r="TGL122" s="12"/>
      <c r="TGM122" s="12"/>
      <c r="TGN122" s="12"/>
      <c r="TGO122" s="12"/>
      <c r="TGP122" s="12"/>
      <c r="TGQ122" s="12"/>
      <c r="TGR122" s="12"/>
      <c r="TGS122" s="12"/>
      <c r="TGT122" s="12"/>
      <c r="TGU122" s="12"/>
      <c r="TGV122" s="12"/>
      <c r="TGW122" s="12"/>
      <c r="TGX122" s="12"/>
      <c r="TGY122" s="12"/>
      <c r="TGZ122" s="12"/>
      <c r="THA122" s="12"/>
      <c r="THB122" s="12"/>
      <c r="THC122" s="12"/>
      <c r="THD122" s="12"/>
      <c r="THE122" s="12"/>
      <c r="THF122" s="12"/>
      <c r="THG122" s="12"/>
      <c r="THH122" s="12"/>
      <c r="THI122" s="12"/>
      <c r="THJ122" s="12"/>
      <c r="THK122" s="12"/>
      <c r="THL122" s="12"/>
      <c r="THM122" s="12"/>
      <c r="THN122" s="12"/>
      <c r="THO122" s="12"/>
      <c r="THP122" s="12"/>
      <c r="THQ122" s="12"/>
      <c r="THR122" s="12"/>
      <c r="THS122" s="12"/>
      <c r="THT122" s="12"/>
      <c r="THU122" s="12"/>
      <c r="THV122" s="12"/>
      <c r="THW122" s="12"/>
      <c r="THX122" s="12"/>
      <c r="THY122" s="12"/>
      <c r="THZ122" s="12"/>
      <c r="TIA122" s="12"/>
      <c r="TIB122" s="12"/>
      <c r="TIC122" s="12"/>
      <c r="TID122" s="12"/>
      <c r="TIE122" s="12"/>
      <c r="TIF122" s="12"/>
      <c r="TIG122" s="12"/>
      <c r="TIH122" s="12"/>
      <c r="TII122" s="12"/>
      <c r="TIJ122" s="12"/>
      <c r="TIK122" s="12"/>
      <c r="TIL122" s="12"/>
      <c r="TIM122" s="12"/>
      <c r="TIN122" s="12"/>
      <c r="TIO122" s="12"/>
      <c r="TIP122" s="12"/>
      <c r="TIQ122" s="12"/>
      <c r="TIR122" s="12"/>
      <c r="TIS122" s="12"/>
      <c r="TIT122" s="12"/>
      <c r="TIU122" s="12"/>
      <c r="TIV122" s="12"/>
      <c r="TIW122" s="12"/>
      <c r="TIX122" s="12"/>
      <c r="TIY122" s="12"/>
      <c r="TIZ122" s="12"/>
      <c r="TJA122" s="12"/>
      <c r="TJB122" s="12"/>
      <c r="TJC122" s="12"/>
      <c r="TJD122" s="12"/>
      <c r="TJE122" s="12"/>
      <c r="TJF122" s="12"/>
      <c r="TJG122" s="12"/>
      <c r="TJH122" s="12"/>
      <c r="TJI122" s="12"/>
      <c r="TJJ122" s="12"/>
      <c r="TJK122" s="12"/>
      <c r="TJL122" s="12"/>
      <c r="TJM122" s="12"/>
      <c r="TJN122" s="12"/>
      <c r="TJO122" s="12"/>
      <c r="TJP122" s="12"/>
      <c r="TJQ122" s="12"/>
      <c r="TJR122" s="12"/>
      <c r="TJS122" s="12"/>
      <c r="TJT122" s="12"/>
      <c r="TJU122" s="12"/>
      <c r="TJV122" s="12"/>
      <c r="TJW122" s="12"/>
      <c r="TJX122" s="12"/>
      <c r="TJY122" s="12"/>
      <c r="TJZ122" s="12"/>
      <c r="TKA122" s="12"/>
      <c r="TKB122" s="12"/>
      <c r="TKC122" s="12"/>
      <c r="TKD122" s="12"/>
      <c r="TKE122" s="12"/>
      <c r="TKF122" s="12"/>
      <c r="TKG122" s="12"/>
      <c r="TKH122" s="12"/>
      <c r="TKI122" s="12"/>
      <c r="TKJ122" s="12"/>
      <c r="TKK122" s="12"/>
      <c r="TKL122" s="12"/>
      <c r="TKM122" s="12"/>
      <c r="TKN122" s="12"/>
      <c r="TKO122" s="12"/>
      <c r="TKP122" s="12"/>
      <c r="TKQ122" s="12"/>
      <c r="TKR122" s="12"/>
      <c r="TKS122" s="12"/>
      <c r="TKT122" s="12"/>
      <c r="TKU122" s="12"/>
      <c r="TKV122" s="12"/>
      <c r="TKW122" s="12"/>
      <c r="TKX122" s="12"/>
      <c r="TKY122" s="12"/>
      <c r="TKZ122" s="12"/>
      <c r="TLA122" s="12"/>
      <c r="TLB122" s="12"/>
      <c r="TLC122" s="12"/>
      <c r="TLD122" s="12"/>
      <c r="TLE122" s="12"/>
      <c r="TLF122" s="12"/>
      <c r="TLG122" s="12"/>
      <c r="TLH122" s="12"/>
      <c r="TLI122" s="12"/>
      <c r="TLJ122" s="12"/>
      <c r="TLK122" s="12"/>
      <c r="TLL122" s="12"/>
      <c r="TLM122" s="12"/>
      <c r="TLN122" s="12"/>
      <c r="TLO122" s="12"/>
      <c r="TLP122" s="12"/>
      <c r="TLQ122" s="12"/>
      <c r="TLR122" s="12"/>
      <c r="TLS122" s="12"/>
      <c r="TLT122" s="12"/>
      <c r="TLU122" s="12"/>
      <c r="TLV122" s="12"/>
      <c r="TLW122" s="12"/>
      <c r="TLX122" s="12"/>
      <c r="TLY122" s="12"/>
      <c r="TLZ122" s="12"/>
      <c r="TMA122" s="12"/>
      <c r="TMB122" s="12"/>
      <c r="TMC122" s="12"/>
      <c r="TMD122" s="12"/>
      <c r="TME122" s="12"/>
      <c r="TMF122" s="12"/>
      <c r="TMG122" s="12"/>
      <c r="TMH122" s="12"/>
      <c r="TMI122" s="12"/>
      <c r="TMJ122" s="12"/>
      <c r="TMK122" s="12"/>
      <c r="TML122" s="12"/>
      <c r="TMM122" s="12"/>
      <c r="TMN122" s="12"/>
      <c r="TMO122" s="12"/>
      <c r="TMP122" s="12"/>
      <c r="TMQ122" s="12"/>
      <c r="TMR122" s="12"/>
      <c r="TMS122" s="12"/>
      <c r="TMT122" s="12"/>
      <c r="TMU122" s="12"/>
      <c r="TMV122" s="12"/>
      <c r="TMW122" s="12"/>
      <c r="TMX122" s="12"/>
      <c r="TMY122" s="12"/>
      <c r="TMZ122" s="12"/>
      <c r="TNA122" s="12"/>
      <c r="TNB122" s="12"/>
      <c r="TNC122" s="12"/>
      <c r="TND122" s="12"/>
      <c r="TNE122" s="12"/>
      <c r="TNF122" s="12"/>
      <c r="TNG122" s="12"/>
      <c r="TNH122" s="12"/>
      <c r="TNI122" s="12"/>
      <c r="TNJ122" s="12"/>
      <c r="TNK122" s="12"/>
      <c r="TNL122" s="12"/>
      <c r="TNM122" s="12"/>
      <c r="TNN122" s="12"/>
      <c r="TNO122" s="12"/>
      <c r="TNP122" s="12"/>
      <c r="TNQ122" s="12"/>
      <c r="TNR122" s="12"/>
      <c r="TNS122" s="12"/>
      <c r="TNT122" s="12"/>
      <c r="TNU122" s="12"/>
      <c r="TNV122" s="12"/>
      <c r="TNW122" s="12"/>
      <c r="TNX122" s="12"/>
      <c r="TNY122" s="12"/>
      <c r="TNZ122" s="12"/>
      <c r="TOA122" s="12"/>
      <c r="TOB122" s="12"/>
      <c r="TOC122" s="12"/>
      <c r="TOD122" s="12"/>
      <c r="TOE122" s="12"/>
      <c r="TOF122" s="12"/>
      <c r="TOG122" s="12"/>
      <c r="TOH122" s="12"/>
      <c r="TOI122" s="12"/>
      <c r="TOJ122" s="12"/>
      <c r="TOK122" s="12"/>
      <c r="TOL122" s="12"/>
      <c r="TOM122" s="12"/>
      <c r="TON122" s="12"/>
      <c r="TOO122" s="12"/>
      <c r="TOP122" s="12"/>
      <c r="TOQ122" s="12"/>
      <c r="TOR122" s="12"/>
      <c r="TOS122" s="12"/>
      <c r="TOT122" s="12"/>
      <c r="TOU122" s="12"/>
      <c r="TOV122" s="12"/>
      <c r="TOW122" s="12"/>
      <c r="TOX122" s="12"/>
      <c r="TOY122" s="12"/>
      <c r="TOZ122" s="12"/>
      <c r="TPA122" s="12"/>
      <c r="TPB122" s="12"/>
      <c r="TPC122" s="12"/>
      <c r="TPD122" s="12"/>
      <c r="TPE122" s="12"/>
      <c r="TPF122" s="12"/>
      <c r="TPG122" s="12"/>
      <c r="TPH122" s="12"/>
      <c r="TPI122" s="12"/>
      <c r="TPJ122" s="12"/>
      <c r="TPK122" s="12"/>
      <c r="TPL122" s="12"/>
      <c r="TPM122" s="12"/>
      <c r="TPN122" s="12"/>
      <c r="TPO122" s="12"/>
      <c r="TPP122" s="12"/>
      <c r="TPQ122" s="12"/>
      <c r="TPR122" s="12"/>
      <c r="TPS122" s="12"/>
      <c r="TPT122" s="12"/>
      <c r="TPU122" s="12"/>
      <c r="TPV122" s="12"/>
      <c r="TPW122" s="12"/>
      <c r="TPX122" s="12"/>
      <c r="TPY122" s="12"/>
      <c r="TPZ122" s="12"/>
      <c r="TQA122" s="12"/>
      <c r="TQB122" s="12"/>
      <c r="TQC122" s="12"/>
      <c r="TQD122" s="12"/>
      <c r="TQE122" s="12"/>
      <c r="TQF122" s="12"/>
      <c r="TQG122" s="12"/>
      <c r="TQH122" s="12"/>
      <c r="TQI122" s="12"/>
      <c r="TQJ122" s="12"/>
      <c r="TQK122" s="12"/>
      <c r="TQL122" s="12"/>
      <c r="TQM122" s="12"/>
      <c r="TQN122" s="12"/>
      <c r="TQO122" s="12"/>
      <c r="TQP122" s="12"/>
      <c r="TQQ122" s="12"/>
      <c r="TQR122" s="12"/>
      <c r="TQS122" s="12"/>
      <c r="TQT122" s="12"/>
      <c r="TQU122" s="12"/>
      <c r="TQV122" s="12"/>
      <c r="TQW122" s="12"/>
      <c r="TQX122" s="12"/>
      <c r="TQY122" s="12"/>
      <c r="TQZ122" s="12"/>
      <c r="TRA122" s="12"/>
      <c r="TRB122" s="12"/>
      <c r="TRC122" s="12"/>
      <c r="TRD122" s="12"/>
      <c r="TRE122" s="12"/>
      <c r="TRF122" s="12"/>
      <c r="TRG122" s="12"/>
      <c r="TRH122" s="12"/>
      <c r="TRI122" s="12"/>
      <c r="TRJ122" s="12"/>
      <c r="TRK122" s="12"/>
      <c r="TRL122" s="12"/>
      <c r="TRM122" s="12"/>
      <c r="TRN122" s="12"/>
      <c r="TRO122" s="12"/>
      <c r="TRP122" s="12"/>
      <c r="TRQ122" s="12"/>
      <c r="TRR122" s="12"/>
      <c r="TRS122" s="12"/>
      <c r="TRT122" s="12"/>
      <c r="TRU122" s="12"/>
      <c r="TRV122" s="12"/>
      <c r="TRW122" s="12"/>
      <c r="TRX122" s="12"/>
      <c r="TRY122" s="12"/>
      <c r="TRZ122" s="12"/>
      <c r="TSA122" s="12"/>
      <c r="TSB122" s="12"/>
      <c r="TSC122" s="12"/>
      <c r="TSD122" s="12"/>
      <c r="TSE122" s="12"/>
      <c r="TSF122" s="12"/>
      <c r="TSG122" s="12"/>
      <c r="TSH122" s="12"/>
      <c r="TSI122" s="12"/>
      <c r="TSJ122" s="12"/>
      <c r="TSK122" s="12"/>
      <c r="TSL122" s="12"/>
      <c r="TSM122" s="12"/>
      <c r="TSN122" s="12"/>
      <c r="TSO122" s="12"/>
      <c r="TSP122" s="12"/>
      <c r="TSQ122" s="12"/>
      <c r="TSR122" s="12"/>
      <c r="TSS122" s="12"/>
      <c r="TST122" s="12"/>
      <c r="TSU122" s="12"/>
      <c r="TSV122" s="12"/>
      <c r="TSW122" s="12"/>
      <c r="TSX122" s="12"/>
      <c r="TSY122" s="12"/>
      <c r="TSZ122" s="12"/>
      <c r="TTA122" s="12"/>
      <c r="TTB122" s="12"/>
      <c r="TTC122" s="12"/>
      <c r="TTD122" s="12"/>
      <c r="TTE122" s="12"/>
      <c r="TTF122" s="12"/>
      <c r="TTG122" s="12"/>
      <c r="TTH122" s="12"/>
      <c r="TTI122" s="12"/>
      <c r="TTJ122" s="12"/>
      <c r="TTK122" s="12"/>
      <c r="TTL122" s="12"/>
      <c r="TTM122" s="12"/>
      <c r="TTN122" s="12"/>
      <c r="TTO122" s="12"/>
      <c r="TTP122" s="12"/>
      <c r="TTQ122" s="12"/>
      <c r="TTR122" s="12"/>
      <c r="TTS122" s="12"/>
      <c r="TTT122" s="12"/>
      <c r="TTU122" s="12"/>
      <c r="TTV122" s="12"/>
      <c r="TTW122" s="12"/>
      <c r="TTX122" s="12"/>
      <c r="TTY122" s="12"/>
      <c r="TTZ122" s="12"/>
      <c r="TUA122" s="12"/>
      <c r="TUB122" s="12"/>
      <c r="TUC122" s="12"/>
      <c r="TUD122" s="12"/>
      <c r="TUE122" s="12"/>
      <c r="TUF122" s="12"/>
      <c r="TUG122" s="12"/>
      <c r="TUH122" s="12"/>
      <c r="TUI122" s="12"/>
      <c r="TUJ122" s="12"/>
      <c r="TUK122" s="12"/>
      <c r="TUL122" s="12"/>
      <c r="TUM122" s="12"/>
      <c r="TUN122" s="12"/>
      <c r="TUO122" s="12"/>
      <c r="TUP122" s="12"/>
      <c r="TUQ122" s="12"/>
      <c r="TUR122" s="12"/>
      <c r="TUS122" s="12"/>
      <c r="TUT122" s="12"/>
      <c r="TUU122" s="12"/>
      <c r="TUV122" s="12"/>
      <c r="TUW122" s="12"/>
      <c r="TUX122" s="12"/>
      <c r="TUY122" s="12"/>
      <c r="TUZ122" s="12"/>
      <c r="TVA122" s="12"/>
      <c r="TVB122" s="12"/>
      <c r="TVC122" s="12"/>
      <c r="TVD122" s="12"/>
      <c r="TVE122" s="12"/>
      <c r="TVF122" s="12"/>
      <c r="TVG122" s="12"/>
      <c r="TVH122" s="12"/>
      <c r="TVI122" s="12"/>
      <c r="TVJ122" s="12"/>
      <c r="TVK122" s="12"/>
      <c r="TVL122" s="12"/>
      <c r="TVM122" s="12"/>
      <c r="TVN122" s="12"/>
      <c r="TVO122" s="12"/>
      <c r="TVP122" s="12"/>
      <c r="TVQ122" s="12"/>
      <c r="TVR122" s="12"/>
      <c r="TVS122" s="12"/>
      <c r="TVT122" s="12"/>
      <c r="TVU122" s="12"/>
      <c r="TVV122" s="12"/>
      <c r="TVW122" s="12"/>
      <c r="TVX122" s="12"/>
      <c r="TVY122" s="12"/>
      <c r="TVZ122" s="12"/>
      <c r="TWA122" s="12"/>
      <c r="TWB122" s="12"/>
      <c r="TWC122" s="12"/>
      <c r="TWD122" s="12"/>
      <c r="TWE122" s="12"/>
      <c r="TWF122" s="12"/>
      <c r="TWG122" s="12"/>
      <c r="TWH122" s="12"/>
      <c r="TWI122" s="12"/>
      <c r="TWJ122" s="12"/>
      <c r="TWK122" s="12"/>
      <c r="TWL122" s="12"/>
      <c r="TWM122" s="12"/>
      <c r="TWN122" s="12"/>
      <c r="TWO122" s="12"/>
      <c r="TWP122" s="12"/>
      <c r="TWQ122" s="12"/>
      <c r="TWR122" s="12"/>
      <c r="TWS122" s="12"/>
      <c r="TWT122" s="12"/>
      <c r="TWU122" s="12"/>
      <c r="TWV122" s="12"/>
      <c r="TWW122" s="12"/>
      <c r="TWX122" s="12"/>
      <c r="TWY122" s="12"/>
      <c r="TWZ122" s="12"/>
      <c r="TXA122" s="12"/>
      <c r="TXB122" s="12"/>
      <c r="TXC122" s="12"/>
      <c r="TXD122" s="12"/>
      <c r="TXE122" s="12"/>
      <c r="TXF122" s="12"/>
      <c r="TXG122" s="12"/>
      <c r="TXH122" s="12"/>
      <c r="TXI122" s="12"/>
      <c r="TXJ122" s="12"/>
      <c r="TXK122" s="12"/>
      <c r="TXL122" s="12"/>
      <c r="TXM122" s="12"/>
      <c r="TXN122" s="12"/>
      <c r="TXO122" s="12"/>
      <c r="TXP122" s="12"/>
      <c r="TXQ122" s="12"/>
      <c r="TXR122" s="12"/>
      <c r="TXS122" s="12"/>
      <c r="TXT122" s="12"/>
      <c r="TXU122" s="12"/>
      <c r="TXV122" s="12"/>
      <c r="TXW122" s="12"/>
      <c r="TXX122" s="12"/>
      <c r="TXY122" s="12"/>
      <c r="TXZ122" s="12"/>
      <c r="TYA122" s="12"/>
      <c r="TYB122" s="12"/>
      <c r="TYC122" s="12"/>
      <c r="TYD122" s="12"/>
      <c r="TYE122" s="12"/>
      <c r="TYF122" s="12"/>
      <c r="TYG122" s="12"/>
      <c r="TYH122" s="12"/>
      <c r="TYI122" s="12"/>
      <c r="TYJ122" s="12"/>
      <c r="TYK122" s="12"/>
      <c r="TYL122" s="12"/>
      <c r="TYM122" s="12"/>
      <c r="TYN122" s="12"/>
      <c r="TYO122" s="12"/>
      <c r="TYP122" s="12"/>
      <c r="TYQ122" s="12"/>
      <c r="TYR122" s="12"/>
      <c r="TYS122" s="12"/>
      <c r="TYT122" s="12"/>
      <c r="TYU122" s="12"/>
      <c r="TYV122" s="12"/>
      <c r="TYW122" s="12"/>
      <c r="TYX122" s="12"/>
      <c r="TYY122" s="12"/>
      <c r="TYZ122" s="12"/>
      <c r="TZA122" s="12"/>
      <c r="TZB122" s="12"/>
      <c r="TZC122" s="12"/>
      <c r="TZD122" s="12"/>
      <c r="TZE122" s="12"/>
      <c r="TZF122" s="12"/>
      <c r="TZG122" s="12"/>
      <c r="TZH122" s="12"/>
      <c r="TZI122" s="12"/>
      <c r="TZJ122" s="12"/>
      <c r="TZK122" s="12"/>
      <c r="TZL122" s="12"/>
      <c r="TZM122" s="12"/>
      <c r="TZN122" s="12"/>
      <c r="TZO122" s="12"/>
      <c r="TZP122" s="12"/>
      <c r="TZQ122" s="12"/>
      <c r="TZR122" s="12"/>
      <c r="TZS122" s="12"/>
      <c r="TZT122" s="12"/>
      <c r="TZU122" s="12"/>
      <c r="TZV122" s="12"/>
      <c r="TZW122" s="12"/>
      <c r="TZX122" s="12"/>
      <c r="TZY122" s="12"/>
      <c r="TZZ122" s="12"/>
      <c r="UAA122" s="12"/>
      <c r="UAB122" s="12"/>
      <c r="UAC122" s="12"/>
      <c r="UAD122" s="12"/>
      <c r="UAE122" s="12"/>
      <c r="UAF122" s="12"/>
      <c r="UAG122" s="12"/>
      <c r="UAH122" s="12"/>
      <c r="UAI122" s="12"/>
      <c r="UAJ122" s="12"/>
      <c r="UAK122" s="12"/>
      <c r="UAL122" s="12"/>
      <c r="UAM122" s="12"/>
      <c r="UAN122" s="12"/>
      <c r="UAO122" s="12"/>
      <c r="UAP122" s="12"/>
      <c r="UAQ122" s="12"/>
      <c r="UAR122" s="12"/>
      <c r="UAS122" s="12"/>
      <c r="UAT122" s="12"/>
      <c r="UAU122" s="12"/>
      <c r="UAV122" s="12"/>
      <c r="UAW122" s="12"/>
      <c r="UAX122" s="12"/>
      <c r="UAY122" s="12"/>
      <c r="UAZ122" s="12"/>
      <c r="UBA122" s="12"/>
      <c r="UBB122" s="12"/>
      <c r="UBC122" s="12"/>
      <c r="UBD122" s="12"/>
      <c r="UBE122" s="12"/>
      <c r="UBF122" s="12"/>
      <c r="UBG122" s="12"/>
      <c r="UBH122" s="12"/>
      <c r="UBI122" s="12"/>
      <c r="UBJ122" s="12"/>
      <c r="UBK122" s="12"/>
      <c r="UBL122" s="12"/>
      <c r="UBM122" s="12"/>
      <c r="UBN122" s="12"/>
      <c r="UBO122" s="12"/>
      <c r="UBP122" s="12"/>
      <c r="UBQ122" s="12"/>
      <c r="UBR122" s="12"/>
      <c r="UBS122" s="12"/>
      <c r="UBT122" s="12"/>
      <c r="UBU122" s="12"/>
      <c r="UBV122" s="12"/>
      <c r="UBW122" s="12"/>
      <c r="UBX122" s="12"/>
      <c r="UBY122" s="12"/>
      <c r="UBZ122" s="12"/>
      <c r="UCA122" s="12"/>
      <c r="UCB122" s="12"/>
      <c r="UCC122" s="12"/>
      <c r="UCD122" s="12"/>
      <c r="UCE122" s="12"/>
      <c r="UCF122" s="12"/>
      <c r="UCG122" s="12"/>
      <c r="UCH122" s="12"/>
      <c r="UCI122" s="12"/>
      <c r="UCJ122" s="12"/>
      <c r="UCK122" s="12"/>
      <c r="UCL122" s="12"/>
      <c r="UCM122" s="12"/>
      <c r="UCN122" s="12"/>
      <c r="UCO122" s="12"/>
      <c r="UCP122" s="12"/>
      <c r="UCQ122" s="12"/>
      <c r="UCR122" s="12"/>
      <c r="UCS122" s="12"/>
      <c r="UCT122" s="12"/>
      <c r="UCU122" s="12"/>
      <c r="UCV122" s="12"/>
      <c r="UCW122" s="12"/>
      <c r="UCX122" s="12"/>
      <c r="UCY122" s="12"/>
      <c r="UCZ122" s="12"/>
      <c r="UDA122" s="12"/>
      <c r="UDB122" s="12"/>
      <c r="UDC122" s="12"/>
      <c r="UDD122" s="12"/>
      <c r="UDE122" s="12"/>
      <c r="UDF122" s="12"/>
      <c r="UDG122" s="12"/>
      <c r="UDH122" s="12"/>
      <c r="UDI122" s="12"/>
      <c r="UDJ122" s="12"/>
      <c r="UDK122" s="12"/>
      <c r="UDL122" s="12"/>
      <c r="UDM122" s="12"/>
      <c r="UDN122" s="12"/>
      <c r="UDO122" s="12"/>
      <c r="UDP122" s="12"/>
      <c r="UDQ122" s="12"/>
      <c r="UDR122" s="12"/>
      <c r="UDS122" s="12"/>
      <c r="UDT122" s="12"/>
      <c r="UDU122" s="12"/>
      <c r="UDV122" s="12"/>
      <c r="UDW122" s="12"/>
      <c r="UDX122" s="12"/>
      <c r="UDY122" s="12"/>
      <c r="UDZ122" s="12"/>
      <c r="UEA122" s="12"/>
      <c r="UEB122" s="12"/>
      <c r="UEC122" s="12"/>
      <c r="UED122" s="12"/>
      <c r="UEE122" s="12"/>
      <c r="UEF122" s="12"/>
      <c r="UEG122" s="12"/>
      <c r="UEH122" s="12"/>
      <c r="UEI122" s="12"/>
      <c r="UEJ122" s="12"/>
      <c r="UEK122" s="12"/>
      <c r="UEL122" s="12"/>
      <c r="UEM122" s="12"/>
      <c r="UEN122" s="12"/>
      <c r="UEO122" s="12"/>
      <c r="UEP122" s="12"/>
      <c r="UEQ122" s="12"/>
      <c r="UER122" s="12"/>
      <c r="UES122" s="12"/>
      <c r="UET122" s="12"/>
      <c r="UEU122" s="12"/>
      <c r="UEV122" s="12"/>
      <c r="UEW122" s="12"/>
      <c r="UEX122" s="12"/>
      <c r="UEY122" s="12"/>
      <c r="UEZ122" s="12"/>
      <c r="UFA122" s="12"/>
      <c r="UFB122" s="12"/>
      <c r="UFC122" s="12"/>
      <c r="UFD122" s="12"/>
      <c r="UFE122" s="12"/>
      <c r="UFF122" s="12"/>
      <c r="UFG122" s="12"/>
      <c r="UFH122" s="12"/>
      <c r="UFI122" s="12"/>
      <c r="UFJ122" s="12"/>
      <c r="UFK122" s="12"/>
      <c r="UFL122" s="12"/>
      <c r="UFM122" s="12"/>
      <c r="UFN122" s="12"/>
      <c r="UFO122" s="12"/>
      <c r="UFP122" s="12"/>
      <c r="UFQ122" s="12"/>
      <c r="UFR122" s="12"/>
      <c r="UFS122" s="12"/>
      <c r="UFT122" s="12"/>
      <c r="UFU122" s="12"/>
      <c r="UFV122" s="12"/>
      <c r="UFW122" s="12"/>
      <c r="UFX122" s="12"/>
      <c r="UFY122" s="12"/>
      <c r="UFZ122" s="12"/>
      <c r="UGA122" s="12"/>
      <c r="UGB122" s="12"/>
      <c r="UGC122" s="12"/>
      <c r="UGD122" s="12"/>
      <c r="UGE122" s="12"/>
      <c r="UGF122" s="12"/>
      <c r="UGG122" s="12"/>
      <c r="UGH122" s="12"/>
      <c r="UGI122" s="12"/>
      <c r="UGJ122" s="12"/>
      <c r="UGK122" s="12"/>
      <c r="UGL122" s="12"/>
      <c r="UGM122" s="12"/>
      <c r="UGN122" s="12"/>
      <c r="UGO122" s="12"/>
      <c r="UGP122" s="12"/>
      <c r="UGQ122" s="12"/>
      <c r="UGR122" s="12"/>
      <c r="UGS122" s="12"/>
      <c r="UGT122" s="12"/>
      <c r="UGU122" s="12"/>
      <c r="UGV122" s="12"/>
      <c r="UGW122" s="12"/>
      <c r="UGX122" s="12"/>
      <c r="UGY122" s="12"/>
      <c r="UGZ122" s="12"/>
      <c r="UHA122" s="12"/>
      <c r="UHB122" s="12"/>
      <c r="UHC122" s="12"/>
      <c r="UHD122" s="12"/>
      <c r="UHE122" s="12"/>
      <c r="UHF122" s="12"/>
      <c r="UHG122" s="12"/>
      <c r="UHH122" s="12"/>
      <c r="UHI122" s="12"/>
      <c r="UHJ122" s="12"/>
      <c r="UHK122" s="12"/>
      <c r="UHL122" s="12"/>
      <c r="UHM122" s="12"/>
      <c r="UHN122" s="12"/>
      <c r="UHO122" s="12"/>
      <c r="UHP122" s="12"/>
      <c r="UHQ122" s="12"/>
      <c r="UHR122" s="12"/>
      <c r="UHS122" s="12"/>
      <c r="UHT122" s="12"/>
      <c r="UHU122" s="12"/>
      <c r="UHV122" s="12"/>
      <c r="UHW122" s="12"/>
      <c r="UHX122" s="12"/>
      <c r="UHY122" s="12"/>
      <c r="UHZ122" s="12"/>
      <c r="UIA122" s="12"/>
      <c r="UIB122" s="12"/>
      <c r="UIC122" s="12"/>
      <c r="UID122" s="12"/>
      <c r="UIE122" s="12"/>
      <c r="UIF122" s="12"/>
      <c r="UIG122" s="12"/>
      <c r="UIH122" s="12"/>
      <c r="UII122" s="12"/>
      <c r="UIJ122" s="12"/>
      <c r="UIK122" s="12"/>
      <c r="UIL122" s="12"/>
      <c r="UIM122" s="12"/>
      <c r="UIN122" s="12"/>
      <c r="UIO122" s="12"/>
      <c r="UIP122" s="12"/>
      <c r="UIQ122" s="12"/>
      <c r="UIR122" s="12"/>
      <c r="UIS122" s="12"/>
      <c r="UIT122" s="12"/>
      <c r="UIU122" s="12"/>
      <c r="UIV122" s="12"/>
      <c r="UIW122" s="12"/>
      <c r="UIX122" s="12"/>
      <c r="UIY122" s="12"/>
      <c r="UIZ122" s="12"/>
      <c r="UJA122" s="12"/>
      <c r="UJB122" s="12"/>
      <c r="UJC122" s="12"/>
      <c r="UJD122" s="12"/>
      <c r="UJE122" s="12"/>
      <c r="UJF122" s="12"/>
      <c r="UJG122" s="12"/>
      <c r="UJH122" s="12"/>
      <c r="UJI122" s="12"/>
      <c r="UJJ122" s="12"/>
      <c r="UJK122" s="12"/>
      <c r="UJL122" s="12"/>
      <c r="UJM122" s="12"/>
      <c r="UJN122" s="12"/>
      <c r="UJO122" s="12"/>
      <c r="UJP122" s="12"/>
      <c r="UJQ122" s="12"/>
      <c r="UJR122" s="12"/>
      <c r="UJS122" s="12"/>
      <c r="UJT122" s="12"/>
      <c r="UJU122" s="12"/>
      <c r="UJV122" s="12"/>
      <c r="UJW122" s="12"/>
      <c r="UJX122" s="12"/>
      <c r="UJY122" s="12"/>
      <c r="UJZ122" s="12"/>
      <c r="UKA122" s="12"/>
      <c r="UKB122" s="12"/>
      <c r="UKC122" s="12"/>
      <c r="UKD122" s="12"/>
      <c r="UKE122" s="12"/>
      <c r="UKF122" s="12"/>
      <c r="UKG122" s="12"/>
      <c r="UKH122" s="12"/>
      <c r="UKI122" s="12"/>
      <c r="UKJ122" s="12"/>
      <c r="UKK122" s="12"/>
      <c r="UKL122" s="12"/>
      <c r="UKM122" s="12"/>
      <c r="UKN122" s="12"/>
      <c r="UKO122" s="12"/>
      <c r="UKP122" s="12"/>
      <c r="UKQ122" s="12"/>
      <c r="UKR122" s="12"/>
      <c r="UKS122" s="12"/>
      <c r="UKT122" s="12"/>
      <c r="UKU122" s="12"/>
      <c r="UKV122" s="12"/>
      <c r="UKW122" s="12"/>
      <c r="UKX122" s="12"/>
      <c r="UKY122" s="12"/>
      <c r="UKZ122" s="12"/>
      <c r="ULA122" s="12"/>
      <c r="ULB122" s="12"/>
      <c r="ULC122" s="12"/>
      <c r="ULD122" s="12"/>
      <c r="ULE122" s="12"/>
      <c r="ULF122" s="12"/>
      <c r="ULG122" s="12"/>
      <c r="ULH122" s="12"/>
      <c r="ULI122" s="12"/>
      <c r="ULJ122" s="12"/>
      <c r="ULK122" s="12"/>
      <c r="ULL122" s="12"/>
      <c r="ULM122" s="12"/>
      <c r="ULN122" s="12"/>
      <c r="ULO122" s="12"/>
      <c r="ULP122" s="12"/>
      <c r="ULQ122" s="12"/>
      <c r="ULR122" s="12"/>
      <c r="ULS122" s="12"/>
      <c r="ULT122" s="12"/>
      <c r="ULU122" s="12"/>
      <c r="ULV122" s="12"/>
      <c r="ULW122" s="12"/>
      <c r="ULX122" s="12"/>
      <c r="ULY122" s="12"/>
      <c r="ULZ122" s="12"/>
      <c r="UMA122" s="12"/>
      <c r="UMB122" s="12"/>
      <c r="UMC122" s="12"/>
      <c r="UMD122" s="12"/>
      <c r="UME122" s="12"/>
      <c r="UMF122" s="12"/>
      <c r="UMG122" s="12"/>
      <c r="UMH122" s="12"/>
      <c r="UMI122" s="12"/>
      <c r="UMJ122" s="12"/>
      <c r="UMK122" s="12"/>
      <c r="UML122" s="12"/>
      <c r="UMM122" s="12"/>
      <c r="UMN122" s="12"/>
      <c r="UMO122" s="12"/>
      <c r="UMP122" s="12"/>
      <c r="UMQ122" s="12"/>
      <c r="UMR122" s="12"/>
      <c r="UMS122" s="12"/>
      <c r="UMT122" s="12"/>
      <c r="UMU122" s="12"/>
      <c r="UMV122" s="12"/>
      <c r="UMW122" s="12"/>
      <c r="UMX122" s="12"/>
      <c r="UMY122" s="12"/>
      <c r="UMZ122" s="12"/>
      <c r="UNA122" s="12"/>
      <c r="UNB122" s="12"/>
      <c r="UNC122" s="12"/>
      <c r="UND122" s="12"/>
      <c r="UNE122" s="12"/>
      <c r="UNF122" s="12"/>
      <c r="UNG122" s="12"/>
      <c r="UNH122" s="12"/>
      <c r="UNI122" s="12"/>
      <c r="UNJ122" s="12"/>
      <c r="UNK122" s="12"/>
      <c r="UNL122" s="12"/>
      <c r="UNM122" s="12"/>
      <c r="UNN122" s="12"/>
      <c r="UNO122" s="12"/>
      <c r="UNP122" s="12"/>
      <c r="UNQ122" s="12"/>
      <c r="UNR122" s="12"/>
      <c r="UNS122" s="12"/>
      <c r="UNT122" s="12"/>
      <c r="UNU122" s="12"/>
      <c r="UNV122" s="12"/>
      <c r="UNW122" s="12"/>
      <c r="UNX122" s="12"/>
      <c r="UNY122" s="12"/>
      <c r="UNZ122" s="12"/>
      <c r="UOA122" s="12"/>
      <c r="UOB122" s="12"/>
      <c r="UOC122" s="12"/>
      <c r="UOD122" s="12"/>
      <c r="UOE122" s="12"/>
      <c r="UOF122" s="12"/>
      <c r="UOG122" s="12"/>
      <c r="UOH122" s="12"/>
      <c r="UOI122" s="12"/>
      <c r="UOJ122" s="12"/>
      <c r="UOK122" s="12"/>
      <c r="UOL122" s="12"/>
      <c r="UOM122" s="12"/>
      <c r="UON122" s="12"/>
      <c r="UOO122" s="12"/>
      <c r="UOP122" s="12"/>
      <c r="UOQ122" s="12"/>
      <c r="UOR122" s="12"/>
      <c r="UOS122" s="12"/>
      <c r="UOT122" s="12"/>
      <c r="UOU122" s="12"/>
      <c r="UOV122" s="12"/>
      <c r="UOW122" s="12"/>
      <c r="UOX122" s="12"/>
      <c r="UOY122" s="12"/>
      <c r="UOZ122" s="12"/>
      <c r="UPA122" s="12"/>
      <c r="UPB122" s="12"/>
      <c r="UPC122" s="12"/>
      <c r="UPD122" s="12"/>
      <c r="UPE122" s="12"/>
      <c r="UPF122" s="12"/>
      <c r="UPG122" s="12"/>
      <c r="UPH122" s="12"/>
      <c r="UPI122" s="12"/>
      <c r="UPJ122" s="12"/>
      <c r="UPK122" s="12"/>
      <c r="UPL122" s="12"/>
      <c r="UPM122" s="12"/>
      <c r="UPN122" s="12"/>
      <c r="UPO122" s="12"/>
      <c r="UPP122" s="12"/>
      <c r="UPQ122" s="12"/>
      <c r="UPR122" s="12"/>
      <c r="UPS122" s="12"/>
      <c r="UPT122" s="12"/>
      <c r="UPU122" s="12"/>
      <c r="UPV122" s="12"/>
      <c r="UPW122" s="12"/>
      <c r="UPX122" s="12"/>
      <c r="UPY122" s="12"/>
      <c r="UPZ122" s="12"/>
      <c r="UQA122" s="12"/>
      <c r="UQB122" s="12"/>
      <c r="UQC122" s="12"/>
      <c r="UQD122" s="12"/>
      <c r="UQE122" s="12"/>
      <c r="UQF122" s="12"/>
      <c r="UQG122" s="12"/>
      <c r="UQH122" s="12"/>
      <c r="UQI122" s="12"/>
      <c r="UQJ122" s="12"/>
      <c r="UQK122" s="12"/>
      <c r="UQL122" s="12"/>
      <c r="UQM122" s="12"/>
      <c r="UQN122" s="12"/>
      <c r="UQO122" s="12"/>
      <c r="UQP122" s="12"/>
      <c r="UQQ122" s="12"/>
      <c r="UQR122" s="12"/>
      <c r="UQS122" s="12"/>
      <c r="UQT122" s="12"/>
      <c r="UQU122" s="12"/>
      <c r="UQV122" s="12"/>
      <c r="UQW122" s="12"/>
      <c r="UQX122" s="12"/>
      <c r="UQY122" s="12"/>
      <c r="UQZ122" s="12"/>
      <c r="URA122" s="12"/>
      <c r="URB122" s="12"/>
      <c r="URC122" s="12"/>
      <c r="URD122" s="12"/>
      <c r="URE122" s="12"/>
      <c r="URF122" s="12"/>
      <c r="URG122" s="12"/>
      <c r="URH122" s="12"/>
      <c r="URI122" s="12"/>
      <c r="URJ122" s="12"/>
      <c r="URK122" s="12"/>
      <c r="URL122" s="12"/>
      <c r="URM122" s="12"/>
      <c r="URN122" s="12"/>
      <c r="URO122" s="12"/>
      <c r="URP122" s="12"/>
      <c r="URQ122" s="12"/>
      <c r="URR122" s="12"/>
      <c r="URS122" s="12"/>
      <c r="URT122" s="12"/>
      <c r="URU122" s="12"/>
      <c r="URV122" s="12"/>
      <c r="URW122" s="12"/>
      <c r="URX122" s="12"/>
      <c r="URY122" s="12"/>
      <c r="URZ122" s="12"/>
      <c r="USA122" s="12"/>
      <c r="USB122" s="12"/>
      <c r="USC122" s="12"/>
      <c r="USD122" s="12"/>
      <c r="USE122" s="12"/>
      <c r="USF122" s="12"/>
      <c r="USG122" s="12"/>
      <c r="USH122" s="12"/>
      <c r="USI122" s="12"/>
      <c r="USJ122" s="12"/>
      <c r="USK122" s="12"/>
      <c r="USL122" s="12"/>
      <c r="USM122" s="12"/>
      <c r="USN122" s="12"/>
      <c r="USO122" s="12"/>
      <c r="USP122" s="12"/>
      <c r="USQ122" s="12"/>
      <c r="USR122" s="12"/>
      <c r="USS122" s="12"/>
      <c r="UST122" s="12"/>
      <c r="USU122" s="12"/>
      <c r="USV122" s="12"/>
      <c r="USW122" s="12"/>
      <c r="USX122" s="12"/>
      <c r="USY122" s="12"/>
      <c r="USZ122" s="12"/>
      <c r="UTA122" s="12"/>
      <c r="UTB122" s="12"/>
      <c r="UTC122" s="12"/>
      <c r="UTD122" s="12"/>
      <c r="UTE122" s="12"/>
      <c r="UTF122" s="12"/>
      <c r="UTG122" s="12"/>
      <c r="UTH122" s="12"/>
      <c r="UTI122" s="12"/>
      <c r="UTJ122" s="12"/>
      <c r="UTK122" s="12"/>
      <c r="UTL122" s="12"/>
      <c r="UTM122" s="12"/>
      <c r="UTN122" s="12"/>
      <c r="UTO122" s="12"/>
      <c r="UTP122" s="12"/>
      <c r="UTQ122" s="12"/>
      <c r="UTR122" s="12"/>
      <c r="UTS122" s="12"/>
      <c r="UTT122" s="12"/>
      <c r="UTU122" s="12"/>
      <c r="UTV122" s="12"/>
      <c r="UTW122" s="12"/>
      <c r="UTX122" s="12"/>
      <c r="UTY122" s="12"/>
      <c r="UTZ122" s="12"/>
      <c r="UUA122" s="12"/>
      <c r="UUB122" s="12"/>
      <c r="UUC122" s="12"/>
      <c r="UUD122" s="12"/>
      <c r="UUE122" s="12"/>
      <c r="UUF122" s="12"/>
      <c r="UUG122" s="12"/>
      <c r="UUH122" s="12"/>
      <c r="UUI122" s="12"/>
      <c r="UUJ122" s="12"/>
      <c r="UUK122" s="12"/>
      <c r="UUL122" s="12"/>
      <c r="UUM122" s="12"/>
      <c r="UUN122" s="12"/>
      <c r="UUO122" s="12"/>
      <c r="UUP122" s="12"/>
      <c r="UUQ122" s="12"/>
      <c r="UUR122" s="12"/>
      <c r="UUS122" s="12"/>
      <c r="UUT122" s="12"/>
      <c r="UUU122" s="12"/>
      <c r="UUV122" s="12"/>
      <c r="UUW122" s="12"/>
      <c r="UUX122" s="12"/>
      <c r="UUY122" s="12"/>
      <c r="UUZ122" s="12"/>
      <c r="UVA122" s="12"/>
      <c r="UVB122" s="12"/>
      <c r="UVC122" s="12"/>
      <c r="UVD122" s="12"/>
      <c r="UVE122" s="12"/>
      <c r="UVF122" s="12"/>
      <c r="UVG122" s="12"/>
      <c r="UVH122" s="12"/>
      <c r="UVI122" s="12"/>
      <c r="UVJ122" s="12"/>
      <c r="UVK122" s="12"/>
      <c r="UVL122" s="12"/>
      <c r="UVM122" s="12"/>
      <c r="UVN122" s="12"/>
      <c r="UVO122" s="12"/>
      <c r="UVP122" s="12"/>
      <c r="UVQ122" s="12"/>
      <c r="UVR122" s="12"/>
      <c r="UVS122" s="12"/>
      <c r="UVT122" s="12"/>
      <c r="UVU122" s="12"/>
      <c r="UVV122" s="12"/>
      <c r="UVW122" s="12"/>
      <c r="UVX122" s="12"/>
      <c r="UVY122" s="12"/>
      <c r="UVZ122" s="12"/>
      <c r="UWA122" s="12"/>
      <c r="UWB122" s="12"/>
      <c r="UWC122" s="12"/>
      <c r="UWD122" s="12"/>
      <c r="UWE122" s="12"/>
      <c r="UWF122" s="12"/>
      <c r="UWG122" s="12"/>
      <c r="UWH122" s="12"/>
      <c r="UWI122" s="12"/>
      <c r="UWJ122" s="12"/>
      <c r="UWK122" s="12"/>
      <c r="UWL122" s="12"/>
      <c r="UWM122" s="12"/>
      <c r="UWN122" s="12"/>
      <c r="UWO122" s="12"/>
      <c r="UWP122" s="12"/>
      <c r="UWQ122" s="12"/>
      <c r="UWR122" s="12"/>
      <c r="UWS122" s="12"/>
      <c r="UWT122" s="12"/>
      <c r="UWU122" s="12"/>
      <c r="UWV122" s="12"/>
      <c r="UWW122" s="12"/>
      <c r="UWX122" s="12"/>
      <c r="UWY122" s="12"/>
      <c r="UWZ122" s="12"/>
      <c r="UXA122" s="12"/>
      <c r="UXB122" s="12"/>
      <c r="UXC122" s="12"/>
      <c r="UXD122" s="12"/>
      <c r="UXE122" s="12"/>
      <c r="UXF122" s="12"/>
      <c r="UXG122" s="12"/>
      <c r="UXH122" s="12"/>
      <c r="UXI122" s="12"/>
      <c r="UXJ122" s="12"/>
      <c r="UXK122" s="12"/>
      <c r="UXL122" s="12"/>
      <c r="UXM122" s="12"/>
      <c r="UXN122" s="12"/>
      <c r="UXO122" s="12"/>
      <c r="UXP122" s="12"/>
      <c r="UXQ122" s="12"/>
      <c r="UXR122" s="12"/>
      <c r="UXS122" s="12"/>
      <c r="UXT122" s="12"/>
      <c r="UXU122" s="12"/>
      <c r="UXV122" s="12"/>
      <c r="UXW122" s="12"/>
      <c r="UXX122" s="12"/>
      <c r="UXY122" s="12"/>
      <c r="UXZ122" s="12"/>
      <c r="UYA122" s="12"/>
      <c r="UYB122" s="12"/>
      <c r="UYC122" s="12"/>
      <c r="UYD122" s="12"/>
      <c r="UYE122" s="12"/>
      <c r="UYF122" s="12"/>
      <c r="UYG122" s="12"/>
      <c r="UYH122" s="12"/>
      <c r="UYI122" s="12"/>
      <c r="UYJ122" s="12"/>
      <c r="UYK122" s="12"/>
      <c r="UYL122" s="12"/>
      <c r="UYM122" s="12"/>
      <c r="UYN122" s="12"/>
      <c r="UYO122" s="12"/>
      <c r="UYP122" s="12"/>
      <c r="UYQ122" s="12"/>
      <c r="UYR122" s="12"/>
      <c r="UYS122" s="12"/>
      <c r="UYT122" s="12"/>
      <c r="UYU122" s="12"/>
      <c r="UYV122" s="12"/>
      <c r="UYW122" s="12"/>
      <c r="UYX122" s="12"/>
      <c r="UYY122" s="12"/>
      <c r="UYZ122" s="12"/>
      <c r="UZA122" s="12"/>
      <c r="UZB122" s="12"/>
      <c r="UZC122" s="12"/>
      <c r="UZD122" s="12"/>
      <c r="UZE122" s="12"/>
      <c r="UZF122" s="12"/>
      <c r="UZG122" s="12"/>
      <c r="UZH122" s="12"/>
      <c r="UZI122" s="12"/>
      <c r="UZJ122" s="12"/>
      <c r="UZK122" s="12"/>
      <c r="UZL122" s="12"/>
      <c r="UZM122" s="12"/>
      <c r="UZN122" s="12"/>
      <c r="UZO122" s="12"/>
      <c r="UZP122" s="12"/>
      <c r="UZQ122" s="12"/>
      <c r="UZR122" s="12"/>
      <c r="UZS122" s="12"/>
      <c r="UZT122" s="12"/>
      <c r="UZU122" s="12"/>
      <c r="UZV122" s="12"/>
      <c r="UZW122" s="12"/>
      <c r="UZX122" s="12"/>
      <c r="UZY122" s="12"/>
      <c r="UZZ122" s="12"/>
      <c r="VAA122" s="12"/>
      <c r="VAB122" s="12"/>
      <c r="VAC122" s="12"/>
      <c r="VAD122" s="12"/>
      <c r="VAE122" s="12"/>
      <c r="VAF122" s="12"/>
      <c r="VAG122" s="12"/>
      <c r="VAH122" s="12"/>
      <c r="VAI122" s="12"/>
      <c r="VAJ122" s="12"/>
      <c r="VAK122" s="12"/>
      <c r="VAL122" s="12"/>
      <c r="VAM122" s="12"/>
      <c r="VAN122" s="12"/>
      <c r="VAO122" s="12"/>
      <c r="VAP122" s="12"/>
      <c r="VAQ122" s="12"/>
      <c r="VAR122" s="12"/>
      <c r="VAS122" s="12"/>
      <c r="VAT122" s="12"/>
      <c r="VAU122" s="12"/>
      <c r="VAV122" s="12"/>
      <c r="VAW122" s="12"/>
      <c r="VAX122" s="12"/>
      <c r="VAY122" s="12"/>
      <c r="VAZ122" s="12"/>
      <c r="VBA122" s="12"/>
      <c r="VBB122" s="12"/>
      <c r="VBC122" s="12"/>
      <c r="VBD122" s="12"/>
      <c r="VBE122" s="12"/>
      <c r="VBF122" s="12"/>
      <c r="VBG122" s="12"/>
      <c r="VBH122" s="12"/>
      <c r="VBI122" s="12"/>
      <c r="VBJ122" s="12"/>
      <c r="VBK122" s="12"/>
      <c r="VBL122" s="12"/>
      <c r="VBM122" s="12"/>
      <c r="VBN122" s="12"/>
      <c r="VBO122" s="12"/>
      <c r="VBP122" s="12"/>
      <c r="VBQ122" s="12"/>
      <c r="VBR122" s="12"/>
      <c r="VBS122" s="12"/>
      <c r="VBT122" s="12"/>
      <c r="VBU122" s="12"/>
      <c r="VBV122" s="12"/>
      <c r="VBW122" s="12"/>
      <c r="VBX122" s="12"/>
      <c r="VBY122" s="12"/>
      <c r="VBZ122" s="12"/>
      <c r="VCA122" s="12"/>
      <c r="VCB122" s="12"/>
      <c r="VCC122" s="12"/>
      <c r="VCD122" s="12"/>
      <c r="VCE122" s="12"/>
      <c r="VCF122" s="12"/>
      <c r="VCG122" s="12"/>
      <c r="VCH122" s="12"/>
      <c r="VCI122" s="12"/>
      <c r="VCJ122" s="12"/>
      <c r="VCK122" s="12"/>
      <c r="VCL122" s="12"/>
      <c r="VCM122" s="12"/>
      <c r="VCN122" s="12"/>
      <c r="VCO122" s="12"/>
      <c r="VCP122" s="12"/>
      <c r="VCQ122" s="12"/>
      <c r="VCR122" s="12"/>
      <c r="VCS122" s="12"/>
      <c r="VCT122" s="12"/>
      <c r="VCU122" s="12"/>
      <c r="VCV122" s="12"/>
      <c r="VCW122" s="12"/>
      <c r="VCX122" s="12"/>
      <c r="VCY122" s="12"/>
      <c r="VCZ122" s="12"/>
      <c r="VDA122" s="12"/>
      <c r="VDB122" s="12"/>
      <c r="VDC122" s="12"/>
      <c r="VDD122" s="12"/>
      <c r="VDE122" s="12"/>
      <c r="VDF122" s="12"/>
      <c r="VDG122" s="12"/>
      <c r="VDH122" s="12"/>
      <c r="VDI122" s="12"/>
      <c r="VDJ122" s="12"/>
      <c r="VDK122" s="12"/>
      <c r="VDL122" s="12"/>
      <c r="VDM122" s="12"/>
      <c r="VDN122" s="12"/>
      <c r="VDO122" s="12"/>
      <c r="VDP122" s="12"/>
      <c r="VDQ122" s="12"/>
      <c r="VDR122" s="12"/>
      <c r="VDS122" s="12"/>
      <c r="VDT122" s="12"/>
      <c r="VDU122" s="12"/>
      <c r="VDV122" s="12"/>
      <c r="VDW122" s="12"/>
      <c r="VDX122" s="12"/>
      <c r="VDY122" s="12"/>
      <c r="VDZ122" s="12"/>
      <c r="VEA122" s="12"/>
      <c r="VEB122" s="12"/>
      <c r="VEC122" s="12"/>
      <c r="VED122" s="12"/>
      <c r="VEE122" s="12"/>
      <c r="VEF122" s="12"/>
      <c r="VEG122" s="12"/>
      <c r="VEH122" s="12"/>
      <c r="VEI122" s="12"/>
      <c r="VEJ122" s="12"/>
      <c r="VEK122" s="12"/>
      <c r="VEL122" s="12"/>
      <c r="VEM122" s="12"/>
      <c r="VEN122" s="12"/>
      <c r="VEO122" s="12"/>
      <c r="VEP122" s="12"/>
      <c r="VEQ122" s="12"/>
      <c r="VER122" s="12"/>
      <c r="VES122" s="12"/>
      <c r="VET122" s="12"/>
      <c r="VEU122" s="12"/>
      <c r="VEV122" s="12"/>
      <c r="VEW122" s="12"/>
      <c r="VEX122" s="12"/>
      <c r="VEY122" s="12"/>
      <c r="VEZ122" s="12"/>
      <c r="VFA122" s="12"/>
      <c r="VFB122" s="12"/>
      <c r="VFC122" s="12"/>
      <c r="VFD122" s="12"/>
      <c r="VFE122" s="12"/>
      <c r="VFF122" s="12"/>
      <c r="VFG122" s="12"/>
      <c r="VFH122" s="12"/>
      <c r="VFI122" s="12"/>
      <c r="VFJ122" s="12"/>
      <c r="VFK122" s="12"/>
      <c r="VFL122" s="12"/>
      <c r="VFM122" s="12"/>
      <c r="VFN122" s="12"/>
      <c r="VFO122" s="12"/>
      <c r="VFP122" s="12"/>
      <c r="VFQ122" s="12"/>
      <c r="VFR122" s="12"/>
      <c r="VFS122" s="12"/>
      <c r="VFT122" s="12"/>
      <c r="VFU122" s="12"/>
      <c r="VFV122" s="12"/>
      <c r="VFW122" s="12"/>
      <c r="VFX122" s="12"/>
      <c r="VFY122" s="12"/>
      <c r="VFZ122" s="12"/>
      <c r="VGA122" s="12"/>
      <c r="VGB122" s="12"/>
      <c r="VGC122" s="12"/>
      <c r="VGD122" s="12"/>
      <c r="VGE122" s="12"/>
      <c r="VGF122" s="12"/>
      <c r="VGG122" s="12"/>
      <c r="VGH122" s="12"/>
      <c r="VGI122" s="12"/>
      <c r="VGJ122" s="12"/>
      <c r="VGK122" s="12"/>
      <c r="VGL122" s="12"/>
      <c r="VGM122" s="12"/>
      <c r="VGN122" s="12"/>
      <c r="VGO122" s="12"/>
      <c r="VGP122" s="12"/>
      <c r="VGQ122" s="12"/>
      <c r="VGR122" s="12"/>
      <c r="VGS122" s="12"/>
      <c r="VGT122" s="12"/>
      <c r="VGU122" s="12"/>
      <c r="VGV122" s="12"/>
      <c r="VGW122" s="12"/>
      <c r="VGX122" s="12"/>
      <c r="VGY122" s="12"/>
      <c r="VGZ122" s="12"/>
      <c r="VHA122" s="12"/>
      <c r="VHB122" s="12"/>
      <c r="VHC122" s="12"/>
      <c r="VHD122" s="12"/>
      <c r="VHE122" s="12"/>
      <c r="VHF122" s="12"/>
      <c r="VHG122" s="12"/>
      <c r="VHH122" s="12"/>
      <c r="VHI122" s="12"/>
      <c r="VHJ122" s="12"/>
      <c r="VHK122" s="12"/>
      <c r="VHL122" s="12"/>
      <c r="VHM122" s="12"/>
      <c r="VHN122" s="12"/>
      <c r="VHO122" s="12"/>
      <c r="VHP122" s="12"/>
      <c r="VHQ122" s="12"/>
      <c r="VHR122" s="12"/>
      <c r="VHS122" s="12"/>
      <c r="VHT122" s="12"/>
      <c r="VHU122" s="12"/>
      <c r="VHV122" s="12"/>
      <c r="VHW122" s="12"/>
      <c r="VHX122" s="12"/>
      <c r="VHY122" s="12"/>
      <c r="VHZ122" s="12"/>
      <c r="VIA122" s="12"/>
      <c r="VIB122" s="12"/>
      <c r="VIC122" s="12"/>
      <c r="VID122" s="12"/>
      <c r="VIE122" s="12"/>
      <c r="VIF122" s="12"/>
      <c r="VIG122" s="12"/>
      <c r="VIH122" s="12"/>
      <c r="VII122" s="12"/>
      <c r="VIJ122" s="12"/>
      <c r="VIK122" s="12"/>
      <c r="VIL122" s="12"/>
      <c r="VIM122" s="12"/>
      <c r="VIN122" s="12"/>
      <c r="VIO122" s="12"/>
      <c r="VIP122" s="12"/>
      <c r="VIQ122" s="12"/>
      <c r="VIR122" s="12"/>
      <c r="VIS122" s="12"/>
      <c r="VIT122" s="12"/>
      <c r="VIU122" s="12"/>
      <c r="VIV122" s="12"/>
      <c r="VIW122" s="12"/>
      <c r="VIX122" s="12"/>
      <c r="VIY122" s="12"/>
      <c r="VIZ122" s="12"/>
      <c r="VJA122" s="12"/>
      <c r="VJB122" s="12"/>
      <c r="VJC122" s="12"/>
      <c r="VJD122" s="12"/>
      <c r="VJE122" s="12"/>
      <c r="VJF122" s="12"/>
      <c r="VJG122" s="12"/>
      <c r="VJH122" s="12"/>
      <c r="VJI122" s="12"/>
      <c r="VJJ122" s="12"/>
      <c r="VJK122" s="12"/>
      <c r="VJL122" s="12"/>
      <c r="VJM122" s="12"/>
      <c r="VJN122" s="12"/>
      <c r="VJO122" s="12"/>
      <c r="VJP122" s="12"/>
      <c r="VJQ122" s="12"/>
      <c r="VJR122" s="12"/>
      <c r="VJS122" s="12"/>
      <c r="VJT122" s="12"/>
      <c r="VJU122" s="12"/>
      <c r="VJV122" s="12"/>
      <c r="VJW122" s="12"/>
      <c r="VJX122" s="12"/>
      <c r="VJY122" s="12"/>
      <c r="VJZ122" s="12"/>
      <c r="VKA122" s="12"/>
      <c r="VKB122" s="12"/>
      <c r="VKC122" s="12"/>
      <c r="VKD122" s="12"/>
      <c r="VKE122" s="12"/>
      <c r="VKF122" s="12"/>
      <c r="VKG122" s="12"/>
      <c r="VKH122" s="12"/>
      <c r="VKI122" s="12"/>
      <c r="VKJ122" s="12"/>
      <c r="VKK122" s="12"/>
      <c r="VKL122" s="12"/>
      <c r="VKM122" s="12"/>
      <c r="VKN122" s="12"/>
      <c r="VKO122" s="12"/>
      <c r="VKP122" s="12"/>
      <c r="VKQ122" s="12"/>
      <c r="VKR122" s="12"/>
      <c r="VKS122" s="12"/>
      <c r="VKT122" s="12"/>
      <c r="VKU122" s="12"/>
      <c r="VKV122" s="12"/>
      <c r="VKW122" s="12"/>
      <c r="VKX122" s="12"/>
      <c r="VKY122" s="12"/>
      <c r="VKZ122" s="12"/>
      <c r="VLA122" s="12"/>
      <c r="VLB122" s="12"/>
      <c r="VLC122" s="12"/>
      <c r="VLD122" s="12"/>
      <c r="VLE122" s="12"/>
      <c r="VLF122" s="12"/>
      <c r="VLG122" s="12"/>
      <c r="VLH122" s="12"/>
      <c r="VLI122" s="12"/>
      <c r="VLJ122" s="12"/>
      <c r="VLK122" s="12"/>
      <c r="VLL122" s="12"/>
      <c r="VLM122" s="12"/>
      <c r="VLN122" s="12"/>
      <c r="VLO122" s="12"/>
      <c r="VLP122" s="12"/>
      <c r="VLQ122" s="12"/>
      <c r="VLR122" s="12"/>
      <c r="VLS122" s="12"/>
      <c r="VLT122" s="12"/>
      <c r="VLU122" s="12"/>
      <c r="VLV122" s="12"/>
      <c r="VLW122" s="12"/>
      <c r="VLX122" s="12"/>
      <c r="VLY122" s="12"/>
      <c r="VLZ122" s="12"/>
      <c r="VMA122" s="12"/>
      <c r="VMB122" s="12"/>
      <c r="VMC122" s="12"/>
      <c r="VMD122" s="12"/>
      <c r="VME122" s="12"/>
      <c r="VMF122" s="12"/>
      <c r="VMG122" s="12"/>
      <c r="VMH122" s="12"/>
      <c r="VMI122" s="12"/>
      <c r="VMJ122" s="12"/>
      <c r="VMK122" s="12"/>
      <c r="VML122" s="12"/>
      <c r="VMM122" s="12"/>
      <c r="VMN122" s="12"/>
      <c r="VMO122" s="12"/>
      <c r="VMP122" s="12"/>
      <c r="VMQ122" s="12"/>
      <c r="VMR122" s="12"/>
      <c r="VMS122" s="12"/>
      <c r="VMT122" s="12"/>
      <c r="VMU122" s="12"/>
      <c r="VMV122" s="12"/>
      <c r="VMW122" s="12"/>
      <c r="VMX122" s="12"/>
      <c r="VMY122" s="12"/>
      <c r="VMZ122" s="12"/>
      <c r="VNA122" s="12"/>
      <c r="VNB122" s="12"/>
      <c r="VNC122" s="12"/>
      <c r="VND122" s="12"/>
      <c r="VNE122" s="12"/>
      <c r="VNF122" s="12"/>
      <c r="VNG122" s="12"/>
      <c r="VNH122" s="12"/>
      <c r="VNI122" s="12"/>
      <c r="VNJ122" s="12"/>
      <c r="VNK122" s="12"/>
      <c r="VNL122" s="12"/>
      <c r="VNM122" s="12"/>
      <c r="VNN122" s="12"/>
      <c r="VNO122" s="12"/>
      <c r="VNP122" s="12"/>
      <c r="VNQ122" s="12"/>
      <c r="VNR122" s="12"/>
      <c r="VNS122" s="12"/>
      <c r="VNT122" s="12"/>
      <c r="VNU122" s="12"/>
      <c r="VNV122" s="12"/>
      <c r="VNW122" s="12"/>
      <c r="VNX122" s="12"/>
      <c r="VNY122" s="12"/>
      <c r="VNZ122" s="12"/>
      <c r="VOA122" s="12"/>
      <c r="VOB122" s="12"/>
      <c r="VOC122" s="12"/>
      <c r="VOD122" s="12"/>
      <c r="VOE122" s="12"/>
      <c r="VOF122" s="12"/>
      <c r="VOG122" s="12"/>
      <c r="VOH122" s="12"/>
      <c r="VOI122" s="12"/>
      <c r="VOJ122" s="12"/>
      <c r="VOK122" s="12"/>
      <c r="VOL122" s="12"/>
      <c r="VOM122" s="12"/>
      <c r="VON122" s="12"/>
      <c r="VOO122" s="12"/>
      <c r="VOP122" s="12"/>
      <c r="VOQ122" s="12"/>
      <c r="VOR122" s="12"/>
      <c r="VOS122" s="12"/>
      <c r="VOT122" s="12"/>
      <c r="VOU122" s="12"/>
      <c r="VOV122" s="12"/>
      <c r="VOW122" s="12"/>
      <c r="VOX122" s="12"/>
      <c r="VOY122" s="12"/>
      <c r="VOZ122" s="12"/>
      <c r="VPA122" s="12"/>
      <c r="VPB122" s="12"/>
      <c r="VPC122" s="12"/>
      <c r="VPD122" s="12"/>
      <c r="VPE122" s="12"/>
      <c r="VPF122" s="12"/>
      <c r="VPG122" s="12"/>
      <c r="VPH122" s="12"/>
      <c r="VPI122" s="12"/>
      <c r="VPJ122" s="12"/>
      <c r="VPK122" s="12"/>
      <c r="VPL122" s="12"/>
      <c r="VPM122" s="12"/>
      <c r="VPN122" s="12"/>
      <c r="VPO122" s="12"/>
      <c r="VPP122" s="12"/>
      <c r="VPQ122" s="12"/>
      <c r="VPR122" s="12"/>
      <c r="VPS122" s="12"/>
      <c r="VPT122" s="12"/>
      <c r="VPU122" s="12"/>
      <c r="VPV122" s="12"/>
      <c r="VPW122" s="12"/>
      <c r="VPX122" s="12"/>
      <c r="VPY122" s="12"/>
      <c r="VPZ122" s="12"/>
      <c r="VQA122" s="12"/>
      <c r="VQB122" s="12"/>
      <c r="VQC122" s="12"/>
      <c r="VQD122" s="12"/>
      <c r="VQE122" s="12"/>
      <c r="VQF122" s="12"/>
      <c r="VQG122" s="12"/>
      <c r="VQH122" s="12"/>
      <c r="VQI122" s="12"/>
      <c r="VQJ122" s="12"/>
      <c r="VQK122" s="12"/>
      <c r="VQL122" s="12"/>
      <c r="VQM122" s="12"/>
      <c r="VQN122" s="12"/>
      <c r="VQO122" s="12"/>
      <c r="VQP122" s="12"/>
      <c r="VQQ122" s="12"/>
      <c r="VQR122" s="12"/>
      <c r="VQS122" s="12"/>
      <c r="VQT122" s="12"/>
      <c r="VQU122" s="12"/>
      <c r="VQV122" s="12"/>
      <c r="VQW122" s="12"/>
      <c r="VQX122" s="12"/>
      <c r="VQY122" s="12"/>
      <c r="VQZ122" s="12"/>
      <c r="VRA122" s="12"/>
      <c r="VRB122" s="12"/>
      <c r="VRC122" s="12"/>
      <c r="VRD122" s="12"/>
      <c r="VRE122" s="12"/>
      <c r="VRF122" s="12"/>
      <c r="VRG122" s="12"/>
      <c r="VRH122" s="12"/>
      <c r="VRI122" s="12"/>
      <c r="VRJ122" s="12"/>
      <c r="VRK122" s="12"/>
      <c r="VRL122" s="12"/>
      <c r="VRM122" s="12"/>
      <c r="VRN122" s="12"/>
      <c r="VRO122" s="12"/>
      <c r="VRP122" s="12"/>
      <c r="VRQ122" s="12"/>
      <c r="VRR122" s="12"/>
      <c r="VRS122" s="12"/>
      <c r="VRT122" s="12"/>
      <c r="VRU122" s="12"/>
      <c r="VRV122" s="12"/>
      <c r="VRW122" s="12"/>
      <c r="VRX122" s="12"/>
      <c r="VRY122" s="12"/>
      <c r="VRZ122" s="12"/>
      <c r="VSA122" s="12"/>
      <c r="VSB122" s="12"/>
      <c r="VSC122" s="12"/>
      <c r="VSD122" s="12"/>
      <c r="VSE122" s="12"/>
      <c r="VSF122" s="12"/>
      <c r="VSG122" s="12"/>
      <c r="VSH122" s="12"/>
      <c r="VSI122" s="12"/>
      <c r="VSJ122" s="12"/>
      <c r="VSK122" s="12"/>
      <c r="VSL122" s="12"/>
      <c r="VSM122" s="12"/>
      <c r="VSN122" s="12"/>
      <c r="VSO122" s="12"/>
      <c r="VSP122" s="12"/>
      <c r="VSQ122" s="12"/>
      <c r="VSR122" s="12"/>
      <c r="VSS122" s="12"/>
      <c r="VST122" s="12"/>
      <c r="VSU122" s="12"/>
      <c r="VSV122" s="12"/>
      <c r="VSW122" s="12"/>
      <c r="VSX122" s="12"/>
      <c r="VSY122" s="12"/>
      <c r="VSZ122" s="12"/>
      <c r="VTA122" s="12"/>
      <c r="VTB122" s="12"/>
      <c r="VTC122" s="12"/>
      <c r="VTD122" s="12"/>
      <c r="VTE122" s="12"/>
      <c r="VTF122" s="12"/>
      <c r="VTG122" s="12"/>
      <c r="VTH122" s="12"/>
      <c r="VTI122" s="12"/>
      <c r="VTJ122" s="12"/>
      <c r="VTK122" s="12"/>
      <c r="VTL122" s="12"/>
      <c r="VTM122" s="12"/>
      <c r="VTN122" s="12"/>
      <c r="VTO122" s="12"/>
      <c r="VTP122" s="12"/>
      <c r="VTQ122" s="12"/>
      <c r="VTR122" s="12"/>
      <c r="VTS122" s="12"/>
      <c r="VTT122" s="12"/>
      <c r="VTU122" s="12"/>
      <c r="VTV122" s="12"/>
      <c r="VTW122" s="12"/>
      <c r="VTX122" s="12"/>
      <c r="VTY122" s="12"/>
      <c r="VTZ122" s="12"/>
      <c r="VUA122" s="12"/>
      <c r="VUB122" s="12"/>
      <c r="VUC122" s="12"/>
      <c r="VUD122" s="12"/>
      <c r="VUE122" s="12"/>
      <c r="VUF122" s="12"/>
      <c r="VUG122" s="12"/>
      <c r="VUH122" s="12"/>
      <c r="VUI122" s="12"/>
      <c r="VUJ122" s="12"/>
      <c r="VUK122" s="12"/>
      <c r="VUL122" s="12"/>
      <c r="VUM122" s="12"/>
      <c r="VUN122" s="12"/>
      <c r="VUO122" s="12"/>
      <c r="VUP122" s="12"/>
      <c r="VUQ122" s="12"/>
      <c r="VUR122" s="12"/>
      <c r="VUS122" s="12"/>
      <c r="VUT122" s="12"/>
      <c r="VUU122" s="12"/>
      <c r="VUV122" s="12"/>
      <c r="VUW122" s="12"/>
      <c r="VUX122" s="12"/>
      <c r="VUY122" s="12"/>
      <c r="VUZ122" s="12"/>
      <c r="VVA122" s="12"/>
      <c r="VVB122" s="12"/>
      <c r="VVC122" s="12"/>
      <c r="VVD122" s="12"/>
      <c r="VVE122" s="12"/>
      <c r="VVF122" s="12"/>
      <c r="VVG122" s="12"/>
      <c r="VVH122" s="12"/>
      <c r="VVI122" s="12"/>
      <c r="VVJ122" s="12"/>
      <c r="VVK122" s="12"/>
      <c r="VVL122" s="12"/>
      <c r="VVM122" s="12"/>
      <c r="VVN122" s="12"/>
      <c r="VVO122" s="12"/>
      <c r="VVP122" s="12"/>
      <c r="VVQ122" s="12"/>
      <c r="VVR122" s="12"/>
      <c r="VVS122" s="12"/>
      <c r="VVT122" s="12"/>
      <c r="VVU122" s="12"/>
      <c r="VVV122" s="12"/>
      <c r="VVW122" s="12"/>
      <c r="VVX122" s="12"/>
      <c r="VVY122" s="12"/>
      <c r="VVZ122" s="12"/>
      <c r="VWA122" s="12"/>
      <c r="VWB122" s="12"/>
      <c r="VWC122" s="12"/>
      <c r="VWD122" s="12"/>
      <c r="VWE122" s="12"/>
      <c r="VWF122" s="12"/>
      <c r="VWG122" s="12"/>
      <c r="VWH122" s="12"/>
      <c r="VWI122" s="12"/>
      <c r="VWJ122" s="12"/>
      <c r="VWK122" s="12"/>
      <c r="VWL122" s="12"/>
      <c r="VWM122" s="12"/>
      <c r="VWN122" s="12"/>
      <c r="VWO122" s="12"/>
      <c r="VWP122" s="12"/>
      <c r="VWQ122" s="12"/>
      <c r="VWR122" s="12"/>
      <c r="VWS122" s="12"/>
      <c r="VWT122" s="12"/>
      <c r="VWU122" s="12"/>
      <c r="VWV122" s="12"/>
      <c r="VWW122" s="12"/>
      <c r="VWX122" s="12"/>
      <c r="VWY122" s="12"/>
      <c r="VWZ122" s="12"/>
      <c r="VXA122" s="12"/>
      <c r="VXB122" s="12"/>
      <c r="VXC122" s="12"/>
      <c r="VXD122" s="12"/>
      <c r="VXE122" s="12"/>
      <c r="VXF122" s="12"/>
      <c r="VXG122" s="12"/>
      <c r="VXH122" s="12"/>
      <c r="VXI122" s="12"/>
      <c r="VXJ122" s="12"/>
      <c r="VXK122" s="12"/>
      <c r="VXL122" s="12"/>
      <c r="VXM122" s="12"/>
      <c r="VXN122" s="12"/>
      <c r="VXO122" s="12"/>
      <c r="VXP122" s="12"/>
      <c r="VXQ122" s="12"/>
      <c r="VXR122" s="12"/>
      <c r="VXS122" s="12"/>
      <c r="VXT122" s="12"/>
      <c r="VXU122" s="12"/>
      <c r="VXV122" s="12"/>
      <c r="VXW122" s="12"/>
      <c r="VXX122" s="12"/>
      <c r="VXY122" s="12"/>
      <c r="VXZ122" s="12"/>
      <c r="VYA122" s="12"/>
      <c r="VYB122" s="12"/>
      <c r="VYC122" s="12"/>
      <c r="VYD122" s="12"/>
      <c r="VYE122" s="12"/>
      <c r="VYF122" s="12"/>
      <c r="VYG122" s="12"/>
      <c r="VYH122" s="12"/>
      <c r="VYI122" s="12"/>
      <c r="VYJ122" s="12"/>
      <c r="VYK122" s="12"/>
      <c r="VYL122" s="12"/>
      <c r="VYM122" s="12"/>
      <c r="VYN122" s="12"/>
      <c r="VYO122" s="12"/>
      <c r="VYP122" s="12"/>
      <c r="VYQ122" s="12"/>
      <c r="VYR122" s="12"/>
      <c r="VYS122" s="12"/>
      <c r="VYT122" s="12"/>
      <c r="VYU122" s="12"/>
      <c r="VYV122" s="12"/>
      <c r="VYW122" s="12"/>
      <c r="VYX122" s="12"/>
      <c r="VYY122" s="12"/>
      <c r="VYZ122" s="12"/>
      <c r="VZA122" s="12"/>
      <c r="VZB122" s="12"/>
      <c r="VZC122" s="12"/>
      <c r="VZD122" s="12"/>
      <c r="VZE122" s="12"/>
      <c r="VZF122" s="12"/>
      <c r="VZG122" s="12"/>
      <c r="VZH122" s="12"/>
      <c r="VZI122" s="12"/>
      <c r="VZJ122" s="12"/>
      <c r="VZK122" s="12"/>
      <c r="VZL122" s="12"/>
      <c r="VZM122" s="12"/>
      <c r="VZN122" s="12"/>
      <c r="VZO122" s="12"/>
      <c r="VZP122" s="12"/>
      <c r="VZQ122" s="12"/>
      <c r="VZR122" s="12"/>
      <c r="VZS122" s="12"/>
      <c r="VZT122" s="12"/>
      <c r="VZU122" s="12"/>
      <c r="VZV122" s="12"/>
      <c r="VZW122" s="12"/>
      <c r="VZX122" s="12"/>
      <c r="VZY122" s="12"/>
      <c r="VZZ122" s="12"/>
      <c r="WAA122" s="12"/>
      <c r="WAB122" s="12"/>
      <c r="WAC122" s="12"/>
      <c r="WAD122" s="12"/>
      <c r="WAE122" s="12"/>
      <c r="WAF122" s="12"/>
      <c r="WAG122" s="12"/>
      <c r="WAH122" s="12"/>
      <c r="WAI122" s="12"/>
      <c r="WAJ122" s="12"/>
      <c r="WAK122" s="12"/>
      <c r="WAL122" s="12"/>
      <c r="WAM122" s="12"/>
      <c r="WAN122" s="12"/>
      <c r="WAO122" s="12"/>
      <c r="WAP122" s="12"/>
      <c r="WAQ122" s="12"/>
      <c r="WAR122" s="12"/>
      <c r="WAS122" s="12"/>
      <c r="WAT122" s="12"/>
      <c r="WAU122" s="12"/>
      <c r="WAV122" s="12"/>
      <c r="WAW122" s="12"/>
      <c r="WAX122" s="12"/>
      <c r="WAY122" s="12"/>
      <c r="WAZ122" s="12"/>
      <c r="WBA122" s="12"/>
      <c r="WBB122" s="12"/>
      <c r="WBC122" s="12"/>
      <c r="WBD122" s="12"/>
      <c r="WBE122" s="12"/>
      <c r="WBF122" s="12"/>
      <c r="WBG122" s="12"/>
      <c r="WBH122" s="12"/>
      <c r="WBI122" s="12"/>
      <c r="WBJ122" s="12"/>
      <c r="WBK122" s="12"/>
      <c r="WBL122" s="12"/>
      <c r="WBM122" s="12"/>
      <c r="WBN122" s="12"/>
      <c r="WBO122" s="12"/>
      <c r="WBP122" s="12"/>
      <c r="WBQ122" s="12"/>
      <c r="WBR122" s="12"/>
      <c r="WBS122" s="12"/>
      <c r="WBT122" s="12"/>
      <c r="WBU122" s="12"/>
      <c r="WBV122" s="12"/>
      <c r="WBW122" s="12"/>
      <c r="WBX122" s="12"/>
      <c r="WBY122" s="12"/>
      <c r="WBZ122" s="12"/>
      <c r="WCA122" s="12"/>
      <c r="WCB122" s="12"/>
      <c r="WCC122" s="12"/>
      <c r="WCD122" s="12"/>
      <c r="WCE122" s="12"/>
      <c r="WCF122" s="12"/>
      <c r="WCG122" s="12"/>
      <c r="WCH122" s="12"/>
      <c r="WCI122" s="12"/>
      <c r="WCJ122" s="12"/>
      <c r="WCK122" s="12"/>
      <c r="WCL122" s="12"/>
      <c r="WCM122" s="12"/>
      <c r="WCN122" s="12"/>
      <c r="WCO122" s="12"/>
      <c r="WCP122" s="12"/>
      <c r="WCQ122" s="12"/>
      <c r="WCR122" s="12"/>
      <c r="WCS122" s="12"/>
      <c r="WCT122" s="12"/>
      <c r="WCU122" s="12"/>
      <c r="WCV122" s="12"/>
      <c r="WCW122" s="12"/>
      <c r="WCX122" s="12"/>
      <c r="WCY122" s="12"/>
      <c r="WCZ122" s="12"/>
      <c r="WDA122" s="12"/>
      <c r="WDB122" s="12"/>
      <c r="WDC122" s="12"/>
      <c r="WDD122" s="12"/>
      <c r="WDE122" s="12"/>
      <c r="WDF122" s="12"/>
      <c r="WDG122" s="12"/>
      <c r="WDH122" s="12"/>
      <c r="WDI122" s="12"/>
      <c r="WDJ122" s="12"/>
      <c r="WDK122" s="12"/>
      <c r="WDL122" s="12"/>
      <c r="WDM122" s="12"/>
      <c r="WDN122" s="12"/>
      <c r="WDO122" s="12"/>
      <c r="WDP122" s="12"/>
      <c r="WDQ122" s="12"/>
      <c r="WDR122" s="12"/>
      <c r="WDS122" s="12"/>
      <c r="WDT122" s="12"/>
      <c r="WDU122" s="12"/>
      <c r="WDV122" s="12"/>
      <c r="WDW122" s="12"/>
      <c r="WDX122" s="12"/>
      <c r="WDY122" s="12"/>
      <c r="WDZ122" s="12"/>
      <c r="WEA122" s="12"/>
      <c r="WEB122" s="12"/>
      <c r="WEC122" s="12"/>
      <c r="WED122" s="12"/>
      <c r="WEE122" s="12"/>
      <c r="WEF122" s="12"/>
      <c r="WEG122" s="12"/>
      <c r="WEH122" s="12"/>
      <c r="WEI122" s="12"/>
      <c r="WEJ122" s="12"/>
      <c r="WEK122" s="12"/>
      <c r="WEL122" s="12"/>
      <c r="WEM122" s="12"/>
      <c r="WEN122" s="12"/>
      <c r="WEO122" s="12"/>
      <c r="WEP122" s="12"/>
      <c r="WEQ122" s="12"/>
      <c r="WER122" s="12"/>
      <c r="WES122" s="12"/>
      <c r="WET122" s="12"/>
      <c r="WEU122" s="12"/>
      <c r="WEV122" s="12"/>
      <c r="WEW122" s="12"/>
      <c r="WEX122" s="12"/>
      <c r="WEY122" s="12"/>
      <c r="WEZ122" s="12"/>
      <c r="WFA122" s="12"/>
      <c r="WFB122" s="12"/>
      <c r="WFC122" s="12"/>
      <c r="WFD122" s="12"/>
      <c r="WFE122" s="12"/>
      <c r="WFF122" s="12"/>
      <c r="WFG122" s="12"/>
      <c r="WFH122" s="12"/>
      <c r="WFI122" s="12"/>
      <c r="WFJ122" s="12"/>
      <c r="WFK122" s="12"/>
      <c r="WFL122" s="12"/>
      <c r="WFM122" s="12"/>
      <c r="WFN122" s="12"/>
      <c r="WFO122" s="12"/>
      <c r="WFP122" s="12"/>
      <c r="WFQ122" s="12"/>
      <c r="WFR122" s="12"/>
      <c r="WFS122" s="12"/>
      <c r="WFT122" s="12"/>
      <c r="WFU122" s="12"/>
      <c r="WFV122" s="12"/>
      <c r="WFW122" s="12"/>
      <c r="WFX122" s="12"/>
      <c r="WFY122" s="12"/>
      <c r="WFZ122" s="12"/>
      <c r="WGA122" s="12"/>
      <c r="WGB122" s="12"/>
      <c r="WGC122" s="12"/>
      <c r="WGD122" s="12"/>
      <c r="WGE122" s="12"/>
      <c r="WGF122" s="12"/>
      <c r="WGG122" s="12"/>
      <c r="WGH122" s="12"/>
      <c r="WGI122" s="12"/>
      <c r="WGJ122" s="12"/>
      <c r="WGK122" s="12"/>
      <c r="WGL122" s="12"/>
      <c r="WGM122" s="12"/>
      <c r="WGN122" s="12"/>
      <c r="WGO122" s="12"/>
      <c r="WGP122" s="12"/>
      <c r="WGQ122" s="12"/>
      <c r="WGR122" s="12"/>
      <c r="WGS122" s="12"/>
      <c r="WGT122" s="12"/>
      <c r="WGU122" s="12"/>
      <c r="WGV122" s="12"/>
      <c r="WGW122" s="12"/>
      <c r="WGX122" s="12"/>
      <c r="WGY122" s="12"/>
      <c r="WGZ122" s="12"/>
      <c r="WHA122" s="12"/>
      <c r="WHB122" s="12"/>
      <c r="WHC122" s="12"/>
      <c r="WHD122" s="12"/>
      <c r="WHE122" s="12"/>
      <c r="WHF122" s="12"/>
      <c r="WHG122" s="12"/>
      <c r="WHH122" s="12"/>
      <c r="WHI122" s="12"/>
      <c r="WHJ122" s="12"/>
      <c r="WHK122" s="12"/>
      <c r="WHL122" s="12"/>
      <c r="WHM122" s="12"/>
      <c r="WHN122" s="12"/>
      <c r="WHO122" s="12"/>
      <c r="WHP122" s="12"/>
      <c r="WHQ122" s="12"/>
      <c r="WHR122" s="12"/>
      <c r="WHS122" s="12"/>
      <c r="WHT122" s="12"/>
      <c r="WHU122" s="12"/>
      <c r="WHV122" s="12"/>
      <c r="WHW122" s="12"/>
      <c r="WHX122" s="12"/>
      <c r="WHY122" s="12"/>
      <c r="WHZ122" s="12"/>
      <c r="WIA122" s="12"/>
      <c r="WIB122" s="12"/>
      <c r="WIC122" s="12"/>
      <c r="WID122" s="12"/>
      <c r="WIE122" s="12"/>
      <c r="WIF122" s="12"/>
      <c r="WIG122" s="12"/>
      <c r="WIH122" s="12"/>
      <c r="WII122" s="12"/>
      <c r="WIJ122" s="12"/>
      <c r="WIK122" s="12"/>
      <c r="WIL122" s="12"/>
      <c r="WIM122" s="12"/>
      <c r="WIN122" s="12"/>
      <c r="WIO122" s="12"/>
      <c r="WIP122" s="12"/>
      <c r="WIQ122" s="12"/>
      <c r="WIR122" s="12"/>
      <c r="WIS122" s="12"/>
      <c r="WIT122" s="12"/>
      <c r="WIU122" s="12"/>
      <c r="WIV122" s="12"/>
      <c r="WIW122" s="12"/>
      <c r="WIX122" s="12"/>
      <c r="WIY122" s="12"/>
      <c r="WIZ122" s="12"/>
      <c r="WJA122" s="12"/>
      <c r="WJB122" s="12"/>
      <c r="WJC122" s="12"/>
      <c r="WJD122" s="12"/>
      <c r="WJE122" s="12"/>
      <c r="WJF122" s="12"/>
      <c r="WJG122" s="12"/>
      <c r="WJH122" s="12"/>
      <c r="WJI122" s="12"/>
      <c r="WJJ122" s="12"/>
      <c r="WJK122" s="12"/>
      <c r="WJL122" s="12"/>
      <c r="WJM122" s="12"/>
      <c r="WJN122" s="12"/>
      <c r="WJO122" s="12"/>
      <c r="WJP122" s="12"/>
      <c r="WJQ122" s="12"/>
      <c r="WJR122" s="12"/>
      <c r="WJS122" s="12"/>
      <c r="WJT122" s="12"/>
      <c r="WJU122" s="12"/>
      <c r="WJV122" s="12"/>
      <c r="WJW122" s="12"/>
      <c r="WJX122" s="12"/>
      <c r="WJY122" s="12"/>
      <c r="WJZ122" s="12"/>
      <c r="WKA122" s="12"/>
      <c r="WKB122" s="12"/>
      <c r="WKC122" s="12"/>
      <c r="WKD122" s="12"/>
      <c r="WKE122" s="12"/>
      <c r="WKF122" s="12"/>
      <c r="WKG122" s="12"/>
      <c r="WKH122" s="12"/>
      <c r="WKI122" s="12"/>
      <c r="WKJ122" s="12"/>
      <c r="WKK122" s="12"/>
      <c r="WKL122" s="12"/>
      <c r="WKM122" s="12"/>
      <c r="WKN122" s="12"/>
      <c r="WKO122" s="12"/>
      <c r="WKP122" s="12"/>
      <c r="WKQ122" s="12"/>
      <c r="WKR122" s="12"/>
      <c r="WKS122" s="12"/>
      <c r="WKT122" s="12"/>
      <c r="WKU122" s="12"/>
      <c r="WKV122" s="12"/>
      <c r="WKW122" s="12"/>
      <c r="WKX122" s="12"/>
      <c r="WKY122" s="12"/>
      <c r="WKZ122" s="12"/>
      <c r="WLA122" s="12"/>
      <c r="WLB122" s="12"/>
      <c r="WLC122" s="12"/>
      <c r="WLD122" s="12"/>
      <c r="WLE122" s="12"/>
      <c r="WLF122" s="12"/>
      <c r="WLG122" s="12"/>
      <c r="WLH122" s="12"/>
      <c r="WLI122" s="12"/>
      <c r="WLJ122" s="12"/>
      <c r="WLK122" s="12"/>
      <c r="WLL122" s="12"/>
      <c r="WLM122" s="12"/>
      <c r="WLN122" s="12"/>
      <c r="WLO122" s="12"/>
      <c r="WLP122" s="12"/>
      <c r="WLQ122" s="12"/>
      <c r="WLR122" s="12"/>
      <c r="WLS122" s="12"/>
      <c r="WLT122" s="12"/>
      <c r="WLU122" s="12"/>
      <c r="WLV122" s="12"/>
      <c r="WLW122" s="12"/>
      <c r="WLX122" s="12"/>
      <c r="WLY122" s="12"/>
      <c r="WLZ122" s="12"/>
      <c r="WMA122" s="12"/>
      <c r="WMB122" s="12"/>
      <c r="WMC122" s="12"/>
      <c r="WMD122" s="12"/>
      <c r="WME122" s="12"/>
      <c r="WMF122" s="12"/>
      <c r="WMG122" s="12"/>
      <c r="WMH122" s="12"/>
      <c r="WMI122" s="12"/>
      <c r="WMJ122" s="12"/>
      <c r="WMK122" s="12"/>
      <c r="WML122" s="12"/>
      <c r="WMM122" s="12"/>
      <c r="WMN122" s="12"/>
      <c r="WMO122" s="12"/>
      <c r="WMP122" s="12"/>
      <c r="WMQ122" s="12"/>
      <c r="WMR122" s="12"/>
      <c r="WMS122" s="12"/>
      <c r="WMT122" s="12"/>
      <c r="WMU122" s="12"/>
      <c r="WMV122" s="12"/>
      <c r="WMW122" s="12"/>
      <c r="WMX122" s="12"/>
      <c r="WMY122" s="12"/>
      <c r="WMZ122" s="12"/>
      <c r="WNA122" s="12"/>
      <c r="WNB122" s="12"/>
      <c r="WNC122" s="12"/>
      <c r="WND122" s="12"/>
      <c r="WNE122" s="12"/>
      <c r="WNF122" s="12"/>
      <c r="WNG122" s="12"/>
      <c r="WNH122" s="12"/>
      <c r="WNI122" s="12"/>
      <c r="WNJ122" s="12"/>
      <c r="WNK122" s="12"/>
      <c r="WNL122" s="12"/>
      <c r="WNM122" s="12"/>
      <c r="WNN122" s="12"/>
      <c r="WNO122" s="12"/>
      <c r="WNP122" s="12"/>
      <c r="WNQ122" s="12"/>
      <c r="WNR122" s="12"/>
      <c r="WNS122" s="12"/>
      <c r="WNT122" s="12"/>
      <c r="WNU122" s="12"/>
      <c r="WNV122" s="12"/>
      <c r="WNW122" s="12"/>
      <c r="WNX122" s="12"/>
      <c r="WNY122" s="12"/>
      <c r="WNZ122" s="12"/>
      <c r="WOA122" s="12"/>
      <c r="WOB122" s="12"/>
      <c r="WOC122" s="12"/>
      <c r="WOD122" s="12"/>
      <c r="WOE122" s="12"/>
      <c r="WOF122" s="12"/>
      <c r="WOG122" s="12"/>
      <c r="WOH122" s="12"/>
      <c r="WOI122" s="12"/>
      <c r="WOJ122" s="12"/>
      <c r="WOK122" s="12"/>
      <c r="WOL122" s="12"/>
      <c r="WOM122" s="12"/>
      <c r="WON122" s="12"/>
      <c r="WOO122" s="12"/>
      <c r="WOP122" s="12"/>
      <c r="WOQ122" s="12"/>
      <c r="WOR122" s="12"/>
      <c r="WOS122" s="12"/>
      <c r="WOT122" s="12"/>
      <c r="WOU122" s="12"/>
      <c r="WOV122" s="12"/>
      <c r="WOW122" s="12"/>
      <c r="WOX122" s="12"/>
      <c r="WOY122" s="12"/>
      <c r="WOZ122" s="12"/>
      <c r="WPA122" s="12"/>
      <c r="WPB122" s="12"/>
      <c r="WPC122" s="12"/>
      <c r="WPD122" s="12"/>
      <c r="WPE122" s="12"/>
      <c r="WPF122" s="12"/>
      <c r="WPG122" s="12"/>
      <c r="WPH122" s="12"/>
      <c r="WPI122" s="12"/>
      <c r="WPJ122" s="12"/>
      <c r="WPK122" s="12"/>
      <c r="WPL122" s="12"/>
      <c r="WPM122" s="12"/>
      <c r="WPN122" s="12"/>
      <c r="WPO122" s="12"/>
      <c r="WPP122" s="12"/>
      <c r="WPQ122" s="12"/>
      <c r="WPR122" s="12"/>
      <c r="WPS122" s="12"/>
      <c r="WPT122" s="12"/>
      <c r="WPU122" s="12"/>
      <c r="WPV122" s="12"/>
      <c r="WPW122" s="12"/>
      <c r="WPX122" s="12"/>
      <c r="WPY122" s="12"/>
      <c r="WPZ122" s="12"/>
      <c r="WQA122" s="12"/>
      <c r="WQB122" s="12"/>
      <c r="WQC122" s="12"/>
      <c r="WQD122" s="12"/>
      <c r="WQE122" s="12"/>
      <c r="WQF122" s="12"/>
      <c r="WQG122" s="12"/>
      <c r="WQH122" s="12"/>
      <c r="WQI122" s="12"/>
      <c r="WQJ122" s="12"/>
      <c r="WQK122" s="12"/>
      <c r="WQL122" s="12"/>
      <c r="WQM122" s="12"/>
      <c r="WQN122" s="12"/>
      <c r="WQO122" s="12"/>
      <c r="WQP122" s="12"/>
      <c r="WQQ122" s="12"/>
      <c r="WQR122" s="12"/>
      <c r="WQS122" s="12"/>
      <c r="WQT122" s="12"/>
      <c r="WQU122" s="12"/>
      <c r="WQV122" s="12"/>
      <c r="WQW122" s="12"/>
      <c r="WQX122" s="12"/>
      <c r="WQY122" s="12"/>
      <c r="WQZ122" s="12"/>
      <c r="WRA122" s="12"/>
      <c r="WRB122" s="12"/>
      <c r="WRC122" s="12"/>
      <c r="WRD122" s="12"/>
      <c r="WRE122" s="12"/>
      <c r="WRF122" s="12"/>
      <c r="WRG122" s="12"/>
      <c r="WRH122" s="12"/>
      <c r="WRI122" s="12"/>
      <c r="WRJ122" s="12"/>
      <c r="WRK122" s="12"/>
      <c r="WRL122" s="12"/>
      <c r="WRM122" s="12"/>
      <c r="WRN122" s="12"/>
      <c r="WRO122" s="12"/>
      <c r="WRP122" s="12"/>
      <c r="WRQ122" s="12"/>
      <c r="WRR122" s="12"/>
      <c r="WRS122" s="12"/>
      <c r="WRT122" s="12"/>
      <c r="WRU122" s="12"/>
      <c r="WRV122" s="12"/>
      <c r="WRW122" s="12"/>
      <c r="WRX122" s="12"/>
      <c r="WRY122" s="12"/>
      <c r="WRZ122" s="12"/>
      <c r="WSA122" s="12"/>
      <c r="WSB122" s="12"/>
      <c r="WSC122" s="12"/>
      <c r="WSD122" s="12"/>
      <c r="WSE122" s="12"/>
      <c r="WSF122" s="12"/>
      <c r="WSG122" s="12"/>
      <c r="WSH122" s="12"/>
      <c r="WSI122" s="12"/>
      <c r="WSJ122" s="12"/>
      <c r="WSK122" s="12"/>
      <c r="WSL122" s="12"/>
      <c r="WSM122" s="12"/>
      <c r="WSN122" s="12"/>
      <c r="WSO122" s="12"/>
      <c r="WSP122" s="12"/>
      <c r="WSQ122" s="12"/>
      <c r="WSR122" s="12"/>
      <c r="WSS122" s="12"/>
      <c r="WST122" s="12"/>
      <c r="WSU122" s="12"/>
      <c r="WSV122" s="12"/>
      <c r="WSW122" s="12"/>
      <c r="WSX122" s="12"/>
      <c r="WSY122" s="12"/>
      <c r="WSZ122" s="12"/>
      <c r="WTA122" s="12"/>
      <c r="WTB122" s="12"/>
      <c r="WTC122" s="12"/>
      <c r="WTD122" s="12"/>
      <c r="WTE122" s="12"/>
      <c r="WTF122" s="12"/>
      <c r="WTG122" s="12"/>
      <c r="WTH122" s="12"/>
      <c r="WTI122" s="12"/>
      <c r="WTJ122" s="12"/>
      <c r="WTK122" s="12"/>
      <c r="WTL122" s="12"/>
      <c r="WTM122" s="12"/>
      <c r="WTN122" s="12"/>
      <c r="WTO122" s="12"/>
      <c r="WTP122" s="12"/>
      <c r="WTQ122" s="12"/>
      <c r="WTR122" s="12"/>
      <c r="WTS122" s="12"/>
      <c r="WTT122" s="12"/>
      <c r="WTU122" s="12"/>
      <c r="WTV122" s="12"/>
      <c r="WTW122" s="12"/>
      <c r="WTX122" s="12"/>
      <c r="WTY122" s="12"/>
      <c r="WTZ122" s="12"/>
      <c r="WUA122" s="12"/>
      <c r="WUB122" s="12"/>
      <c r="WUC122" s="12"/>
      <c r="WUD122" s="12"/>
      <c r="WUE122" s="12"/>
      <c r="WUF122" s="12"/>
      <c r="WUG122" s="12"/>
      <c r="WUH122" s="12"/>
      <c r="WUI122" s="12"/>
      <c r="WUJ122" s="12"/>
      <c r="WUK122" s="12"/>
      <c r="WUL122" s="12"/>
      <c r="WUM122" s="12"/>
      <c r="WUN122" s="12"/>
      <c r="WUO122" s="12"/>
      <c r="WUP122" s="12"/>
      <c r="WUQ122" s="12"/>
      <c r="WUR122" s="12"/>
      <c r="WUS122" s="12"/>
      <c r="WUT122" s="12"/>
      <c r="WUU122" s="12"/>
      <c r="WUV122" s="12"/>
      <c r="WUW122" s="12"/>
      <c r="WUX122" s="12"/>
      <c r="WUY122" s="12"/>
      <c r="WUZ122" s="12"/>
      <c r="WVA122" s="12"/>
      <c r="WVB122" s="12"/>
      <c r="WVC122" s="12"/>
      <c r="WVD122" s="12"/>
      <c r="WVE122" s="12"/>
      <c r="WVF122" s="12"/>
      <c r="WVG122" s="12"/>
      <c r="WVH122" s="12"/>
      <c r="WVI122" s="12"/>
      <c r="WVJ122" s="12"/>
      <c r="WVK122" s="12"/>
      <c r="WVL122" s="12"/>
      <c r="WVM122" s="12"/>
      <c r="WVN122" s="12"/>
      <c r="WVO122" s="12"/>
      <c r="WVP122" s="12"/>
      <c r="WVQ122" s="12"/>
      <c r="WVR122" s="12"/>
      <c r="WVS122" s="12"/>
      <c r="WVT122" s="12"/>
      <c r="WVU122" s="12"/>
      <c r="WVV122" s="12"/>
      <c r="WVW122" s="12"/>
      <c r="WVX122" s="12"/>
      <c r="WVY122" s="12"/>
      <c r="WVZ122" s="12"/>
      <c r="WWA122" s="12"/>
      <c r="WWB122" s="12"/>
      <c r="WWC122" s="12"/>
      <c r="WWD122" s="12"/>
      <c r="WWE122" s="12"/>
      <c r="WWF122" s="12"/>
      <c r="WWG122" s="12"/>
      <c r="WWH122" s="12"/>
      <c r="WWI122" s="12"/>
      <c r="WWJ122" s="12"/>
      <c r="WWK122" s="12"/>
      <c r="WWL122" s="12"/>
      <c r="WWM122" s="12"/>
      <c r="WWN122" s="12"/>
      <c r="WWO122" s="12"/>
      <c r="WWP122" s="12"/>
      <c r="WWQ122" s="12"/>
      <c r="WWR122" s="12"/>
      <c r="WWS122" s="12"/>
      <c r="WWT122" s="12"/>
      <c r="WWU122" s="12"/>
      <c r="WWV122" s="12"/>
      <c r="WWW122" s="12"/>
      <c r="WWX122" s="12"/>
      <c r="WWY122" s="12"/>
      <c r="WWZ122" s="12"/>
      <c r="WXA122" s="12"/>
      <c r="WXB122" s="12"/>
      <c r="WXC122" s="12"/>
      <c r="WXD122" s="12"/>
      <c r="WXE122" s="12"/>
      <c r="WXF122" s="12"/>
      <c r="WXG122" s="12"/>
      <c r="WXH122" s="12"/>
      <c r="WXI122" s="12"/>
      <c r="WXJ122" s="12"/>
      <c r="WXK122" s="12"/>
      <c r="WXL122" s="12"/>
      <c r="WXM122" s="12"/>
      <c r="WXN122" s="12"/>
      <c r="WXO122" s="12"/>
      <c r="WXP122" s="12"/>
      <c r="WXQ122" s="12"/>
      <c r="WXR122" s="12"/>
      <c r="WXS122" s="12"/>
      <c r="WXT122" s="12"/>
      <c r="WXU122" s="12"/>
      <c r="WXV122" s="12"/>
      <c r="WXW122" s="12"/>
      <c r="WXX122" s="12"/>
      <c r="WXY122" s="12"/>
      <c r="WXZ122" s="12"/>
      <c r="WYA122" s="12"/>
      <c r="WYB122" s="12"/>
      <c r="WYC122" s="12"/>
      <c r="WYD122" s="12"/>
      <c r="WYE122" s="12"/>
      <c r="WYF122" s="12"/>
      <c r="WYG122" s="12"/>
      <c r="WYH122" s="12"/>
      <c r="WYI122" s="12"/>
      <c r="WYJ122" s="12"/>
      <c r="WYK122" s="12"/>
      <c r="WYL122" s="12"/>
      <c r="WYM122" s="12"/>
      <c r="WYN122" s="12"/>
      <c r="WYO122" s="12"/>
      <c r="WYP122" s="12"/>
      <c r="WYQ122" s="12"/>
      <c r="WYR122" s="12"/>
      <c r="WYS122" s="12"/>
      <c r="WYT122" s="12"/>
      <c r="WYU122" s="12"/>
      <c r="WYV122" s="12"/>
      <c r="WYW122" s="12"/>
      <c r="WYX122" s="12"/>
      <c r="WYY122" s="12"/>
      <c r="WYZ122" s="12"/>
      <c r="WZA122" s="12"/>
      <c r="WZB122" s="12"/>
      <c r="WZC122" s="12"/>
      <c r="WZD122" s="12"/>
      <c r="WZE122" s="12"/>
      <c r="WZF122" s="12"/>
      <c r="WZG122" s="12"/>
      <c r="WZH122" s="12"/>
      <c r="WZI122" s="12"/>
      <c r="WZJ122" s="12"/>
      <c r="WZK122" s="12"/>
      <c r="WZL122" s="12"/>
      <c r="WZM122" s="12"/>
      <c r="WZN122" s="12"/>
      <c r="WZO122" s="12"/>
      <c r="WZP122" s="12"/>
      <c r="WZQ122" s="12"/>
      <c r="WZR122" s="12"/>
      <c r="WZS122" s="12"/>
      <c r="WZT122" s="12"/>
      <c r="WZU122" s="12"/>
      <c r="WZV122" s="12"/>
      <c r="WZW122" s="12"/>
      <c r="WZX122" s="12"/>
      <c r="WZY122" s="12"/>
      <c r="WZZ122" s="12"/>
      <c r="XAA122" s="12"/>
      <c r="XAB122" s="12"/>
      <c r="XAC122" s="12"/>
      <c r="XAD122" s="12"/>
      <c r="XAE122" s="12"/>
      <c r="XAF122" s="12"/>
      <c r="XAG122" s="12"/>
      <c r="XAH122" s="12"/>
      <c r="XAI122" s="12"/>
      <c r="XAJ122" s="12"/>
      <c r="XAK122" s="12"/>
      <c r="XAL122" s="12"/>
      <c r="XAM122" s="12"/>
      <c r="XAN122" s="12"/>
      <c r="XAO122" s="12"/>
      <c r="XAP122" s="12"/>
      <c r="XAQ122" s="12"/>
      <c r="XAR122" s="12"/>
      <c r="XAS122" s="12"/>
      <c r="XAT122" s="12"/>
      <c r="XAU122" s="12"/>
      <c r="XAV122" s="12"/>
      <c r="XAW122" s="12"/>
      <c r="XAX122" s="12"/>
      <c r="XAY122" s="12"/>
      <c r="XAZ122" s="12"/>
      <c r="XBA122" s="12"/>
      <c r="XBB122" s="12"/>
      <c r="XBC122" s="12"/>
      <c r="XBD122" s="12"/>
      <c r="XBE122" s="12"/>
      <c r="XBF122" s="12"/>
      <c r="XBG122" s="12"/>
      <c r="XBH122" s="12"/>
      <c r="XBI122" s="12"/>
      <c r="XBJ122" s="12"/>
      <c r="XBK122" s="12"/>
      <c r="XBL122" s="12"/>
      <c r="XBM122" s="12"/>
      <c r="XBN122" s="12"/>
      <c r="XBO122" s="12"/>
      <c r="XBP122" s="12"/>
      <c r="XBQ122" s="12"/>
      <c r="XBR122" s="12"/>
      <c r="XBS122" s="12"/>
      <c r="XBT122" s="12"/>
      <c r="XBU122" s="12"/>
      <c r="XBV122" s="12"/>
      <c r="XBW122" s="12"/>
      <c r="XBX122" s="12"/>
      <c r="XBY122" s="12"/>
      <c r="XBZ122" s="12"/>
      <c r="XCA122" s="12"/>
      <c r="XCB122" s="12"/>
      <c r="XCC122" s="12"/>
      <c r="XCD122" s="12"/>
      <c r="XCE122" s="12"/>
      <c r="XCF122" s="12"/>
      <c r="XCG122" s="12"/>
      <c r="XCH122" s="12"/>
      <c r="XCI122" s="12"/>
      <c r="XCJ122" s="12"/>
      <c r="XCK122" s="12"/>
      <c r="XCL122" s="12"/>
      <c r="XCM122" s="12"/>
      <c r="XCN122" s="12"/>
      <c r="XCO122" s="12"/>
      <c r="XCP122" s="12"/>
      <c r="XCQ122" s="12"/>
      <c r="XCR122" s="12"/>
      <c r="XCS122" s="12"/>
      <c r="XCT122" s="12"/>
      <c r="XCU122" s="12"/>
      <c r="XCV122" s="12"/>
      <c r="XCW122" s="12"/>
      <c r="XCX122" s="12"/>
      <c r="XCY122" s="12"/>
      <c r="XCZ122" s="12"/>
      <c r="XDA122" s="12"/>
      <c r="XDB122" s="12"/>
      <c r="XDC122" s="12"/>
      <c r="XDD122" s="12"/>
      <c r="XDE122" s="12"/>
      <c r="XDF122" s="12"/>
      <c r="XDG122" s="12"/>
      <c r="XDH122" s="12"/>
      <c r="XDI122" s="12"/>
      <c r="XDJ122" s="12"/>
      <c r="XDK122" s="12"/>
      <c r="XDL122" s="12"/>
      <c r="XDM122" s="12"/>
      <c r="XDN122" s="12"/>
      <c r="XDO122" s="12"/>
      <c r="XDP122" s="12"/>
      <c r="XDQ122" s="12"/>
      <c r="XDR122" s="12"/>
      <c r="XDS122" s="12"/>
      <c r="XDT122" s="12"/>
      <c r="XDU122" s="12"/>
      <c r="XDV122" s="12"/>
      <c r="XDW122" s="12"/>
      <c r="XDX122" s="12"/>
      <c r="XDY122" s="12"/>
      <c r="XDZ122" s="12"/>
      <c r="XEA122" s="12"/>
      <c r="XEB122" s="12"/>
      <c r="XEC122" s="12"/>
      <c r="XED122" s="12"/>
      <c r="XEE122" s="12"/>
      <c r="XEF122" s="12"/>
      <c r="XEG122" s="12"/>
      <c r="XEH122" s="12"/>
      <c r="XEI122" s="12"/>
      <c r="XEJ122" s="12"/>
      <c r="XEK122" s="12"/>
      <c r="XEL122" s="12"/>
      <c r="XEM122" s="12"/>
      <c r="XEN122" s="12"/>
      <c r="XEO122" s="12"/>
      <c r="XEP122" s="12"/>
      <c r="XEQ122" s="12"/>
      <c r="XER122" s="12"/>
      <c r="XES122" s="12"/>
      <c r="XET122" s="12"/>
      <c r="XEU122" s="12"/>
      <c r="XEV122" s="12"/>
      <c r="XEW122" s="12"/>
      <c r="XEX122" s="12"/>
      <c r="XEY122" s="12"/>
      <c r="XEZ122" s="12"/>
      <c r="XFA122" s="12"/>
      <c r="XFB122" s="12"/>
      <c r="XFC122" s="12"/>
      <c r="XFD122" s="12"/>
    </row>
    <row r="123" spans="1:16384" s="12" customFormat="1" ht="12.75" customHeight="1" outlineLevel="1" x14ac:dyDescent="0.2">
      <c r="A123" s="6"/>
      <c r="B123" s="6"/>
      <c r="C123" s="7"/>
      <c r="D123" s="212"/>
      <c r="E123" s="506" t="s">
        <v>418</v>
      </c>
      <c r="F123" s="206"/>
      <c r="G123" s="506" t="s">
        <v>192</v>
      </c>
      <c r="H123" s="507" t="s">
        <v>193</v>
      </c>
      <c r="J123" s="7"/>
      <c r="K123" s="7"/>
      <c r="L123" s="7"/>
      <c r="M123" s="7"/>
      <c r="N123" s="7"/>
      <c r="O123" s="7"/>
      <c r="P123" s="7"/>
      <c r="Q123" s="7"/>
      <c r="R123" s="7"/>
      <c r="S123" s="7"/>
      <c r="T123" s="7"/>
      <c r="U123" s="7"/>
    </row>
    <row r="124" spans="1:16384" s="12" customFormat="1" ht="12.75" customHeight="1" outlineLevel="1" x14ac:dyDescent="0.2">
      <c r="A124" s="6"/>
      <c r="B124" s="6"/>
      <c r="C124" s="7"/>
      <c r="D124" s="212"/>
      <c r="E124" s="7"/>
      <c r="F124" s="1"/>
      <c r="J124" s="7"/>
      <c r="K124" s="7"/>
      <c r="L124" s="7"/>
      <c r="M124" s="7"/>
      <c r="N124" s="7"/>
      <c r="O124" s="7"/>
      <c r="P124" s="7"/>
      <c r="Q124" s="7"/>
      <c r="R124" s="7"/>
      <c r="S124" s="7"/>
      <c r="T124" s="7"/>
      <c r="U124" s="7"/>
    </row>
    <row r="125" spans="1:16384" s="12" customFormat="1" ht="12.75" customHeight="1" outlineLevel="1" x14ac:dyDescent="0.2">
      <c r="A125" s="6"/>
      <c r="B125" s="6"/>
      <c r="C125" s="7"/>
      <c r="D125" s="212"/>
      <c r="E125" s="310" t="s">
        <v>217</v>
      </c>
      <c r="F125" s="421"/>
      <c r="G125" s="310" t="s">
        <v>167</v>
      </c>
      <c r="J125" s="7"/>
      <c r="K125" s="7"/>
      <c r="L125" s="7"/>
      <c r="M125" s="7"/>
      <c r="N125" s="7"/>
      <c r="O125" s="7"/>
      <c r="P125" s="7"/>
      <c r="Q125" s="7"/>
      <c r="R125" s="7"/>
      <c r="S125" s="7"/>
      <c r="T125" s="7"/>
      <c r="U125" s="7"/>
    </row>
    <row r="126" spans="1:16384" s="12" customFormat="1" ht="12.75" customHeight="1" outlineLevel="1" x14ac:dyDescent="0.2">
      <c r="A126" s="6"/>
      <c r="B126" s="6"/>
      <c r="C126" s="7"/>
      <c r="D126" s="212"/>
      <c r="E126" s="310"/>
      <c r="F126" s="1"/>
      <c r="G126" s="310"/>
      <c r="J126" s="7"/>
      <c r="K126" s="7"/>
      <c r="L126" s="7"/>
      <c r="M126" s="7"/>
      <c r="N126" s="7"/>
      <c r="O126" s="7"/>
      <c r="P126" s="7"/>
      <c r="Q126" s="7"/>
      <c r="R126" s="7"/>
      <c r="S126" s="7"/>
      <c r="T126" s="7"/>
      <c r="U126" s="7"/>
    </row>
    <row r="127" spans="1:16384" s="12" customFormat="1" ht="12.75" customHeight="1" outlineLevel="1" x14ac:dyDescent="0.2">
      <c r="A127" s="6"/>
      <c r="B127" s="6"/>
      <c r="C127" s="7"/>
      <c r="D127" s="212"/>
      <c r="E127" s="437" t="s">
        <v>379</v>
      </c>
      <c r="F127" s="206"/>
      <c r="G127" s="294" t="s">
        <v>192</v>
      </c>
      <c r="H127" s="438" t="s">
        <v>199</v>
      </c>
      <c r="J127" s="7"/>
      <c r="K127" s="7"/>
      <c r="L127" s="7"/>
      <c r="M127" s="7"/>
      <c r="N127" s="7"/>
      <c r="O127" s="7"/>
      <c r="P127" s="7"/>
      <c r="Q127" s="7"/>
      <c r="R127" s="7"/>
      <c r="S127" s="7"/>
      <c r="T127" s="7"/>
      <c r="U127" s="7"/>
    </row>
    <row r="128" spans="1:16384" s="12" customFormat="1" ht="12.75" customHeight="1" outlineLevel="1" x14ac:dyDescent="0.2">
      <c r="A128" s="6"/>
      <c r="B128" s="6"/>
      <c r="C128" s="7"/>
      <c r="D128" s="212"/>
      <c r="E128" s="7"/>
      <c r="F128" s="1"/>
      <c r="J128" s="7"/>
      <c r="K128" s="7"/>
      <c r="L128" s="7"/>
      <c r="M128" s="7"/>
      <c r="N128" s="7"/>
      <c r="O128" s="7"/>
      <c r="P128" s="7"/>
      <c r="Q128" s="7"/>
      <c r="R128" s="7"/>
      <c r="S128" s="7"/>
      <c r="T128" s="7"/>
      <c r="U128" s="7"/>
    </row>
    <row r="129" spans="1:21" s="12" customFormat="1" ht="12.75" customHeight="1" x14ac:dyDescent="0.2">
      <c r="A129" s="6"/>
      <c r="B129" s="6"/>
      <c r="C129" s="7"/>
      <c r="D129" s="212"/>
      <c r="E129" s="7"/>
      <c r="F129" s="1"/>
      <c r="J129" s="7"/>
      <c r="K129" s="7"/>
      <c r="L129" s="7"/>
      <c r="M129" s="7"/>
      <c r="N129" s="7"/>
      <c r="O129" s="7"/>
      <c r="P129" s="7"/>
      <c r="Q129" s="7"/>
      <c r="R129" s="7"/>
      <c r="S129" s="7"/>
      <c r="T129" s="7"/>
      <c r="U129" s="7"/>
    </row>
    <row r="130" spans="1:21" ht="12.75" customHeight="1" x14ac:dyDescent="0.2">
      <c r="A130" s="81" t="s">
        <v>218</v>
      </c>
      <c r="B130" s="81"/>
      <c r="C130" s="82"/>
      <c r="D130" s="81"/>
      <c r="E130" s="81"/>
      <c r="F130" s="81"/>
      <c r="G130" s="81"/>
      <c r="H130" s="81"/>
      <c r="I130" s="81"/>
      <c r="J130" s="81"/>
      <c r="K130" s="81"/>
      <c r="L130" s="81"/>
      <c r="M130" s="81"/>
      <c r="N130" s="81"/>
      <c r="O130" s="81"/>
      <c r="P130" s="81"/>
      <c r="Q130" s="81"/>
      <c r="R130" s="81"/>
      <c r="S130" s="81"/>
      <c r="T130" s="81"/>
      <c r="U130" s="81"/>
    </row>
    <row r="131" spans="1:21" ht="12.75" customHeight="1" outlineLevel="1" x14ac:dyDescent="0.2">
      <c r="A131" s="212"/>
      <c r="B131" s="6"/>
      <c r="C131" s="7"/>
      <c r="D131" s="212"/>
      <c r="E131" s="7"/>
      <c r="F131" s="7"/>
      <c r="G131" s="8"/>
      <c r="H131" s="8"/>
      <c r="I131" s="7"/>
      <c r="J131" s="7"/>
      <c r="K131" s="7"/>
      <c r="L131" s="7"/>
      <c r="M131" s="7"/>
      <c r="N131" s="7"/>
      <c r="O131" s="7"/>
      <c r="P131" s="7"/>
      <c r="Q131" s="7"/>
      <c r="R131" s="7"/>
      <c r="S131" s="7"/>
      <c r="T131" s="7"/>
      <c r="U131" s="7"/>
    </row>
    <row r="132" spans="1:21" ht="12.75" customHeight="1" outlineLevel="1" x14ac:dyDescent="0.2">
      <c r="A132" s="212"/>
      <c r="B132" s="3"/>
      <c r="C132" s="37"/>
      <c r="D132" s="160"/>
      <c r="E132" s="212" t="s">
        <v>219</v>
      </c>
      <c r="F132" s="194">
        <v>12</v>
      </c>
      <c r="G132" s="212" t="s">
        <v>220</v>
      </c>
      <c r="H132" s="212"/>
      <c r="I132" s="37"/>
      <c r="J132" s="60"/>
      <c r="K132" s="60"/>
      <c r="L132" s="60"/>
      <c r="M132" s="60"/>
      <c r="N132" s="60"/>
      <c r="O132" s="60"/>
      <c r="P132" s="60"/>
      <c r="Q132" s="60"/>
      <c r="R132" s="60"/>
      <c r="S132" s="60"/>
      <c r="T132" s="60"/>
      <c r="U132" s="60"/>
    </row>
    <row r="133" spans="1:21" ht="12.75" customHeight="1" outlineLevel="1" x14ac:dyDescent="0.2">
      <c r="A133" s="212"/>
      <c r="B133" s="3"/>
      <c r="C133" s="37"/>
      <c r="D133" s="160"/>
      <c r="E133" s="48"/>
      <c r="F133" s="427"/>
      <c r="G133" s="48"/>
      <c r="H133" s="48"/>
      <c r="I133" s="37"/>
      <c r="J133" s="60"/>
      <c r="K133" s="60"/>
      <c r="L133" s="60"/>
      <c r="M133" s="60"/>
      <c r="N133" s="60"/>
      <c r="O133" s="60"/>
      <c r="P133" s="60"/>
      <c r="Q133" s="60"/>
      <c r="R133" s="60"/>
      <c r="S133" s="60"/>
      <c r="T133" s="60"/>
      <c r="U133" s="60"/>
    </row>
    <row r="134" spans="1:21" ht="12.75" customHeight="1" outlineLevel="1" x14ac:dyDescent="0.2">
      <c r="A134" s="212"/>
      <c r="B134" s="3"/>
      <c r="C134" s="37"/>
      <c r="D134" s="160"/>
      <c r="E134" s="213" t="s">
        <v>221</v>
      </c>
      <c r="F134" s="194">
        <v>12</v>
      </c>
      <c r="G134" s="213" t="s">
        <v>220</v>
      </c>
      <c r="H134" s="213"/>
      <c r="I134" s="37"/>
      <c r="J134" s="60"/>
      <c r="K134" s="60"/>
      <c r="L134" s="60"/>
      <c r="M134" s="60"/>
      <c r="N134" s="60"/>
      <c r="O134" s="60"/>
      <c r="P134" s="60"/>
      <c r="Q134" s="60"/>
      <c r="R134" s="60"/>
      <c r="S134" s="60"/>
      <c r="T134" s="60"/>
      <c r="U134" s="60"/>
    </row>
    <row r="135" spans="1:21" ht="12.75" customHeight="1" outlineLevel="1" x14ac:dyDescent="0.2">
      <c r="A135" s="212"/>
      <c r="B135" s="3"/>
      <c r="C135" s="60"/>
      <c r="D135" s="214"/>
      <c r="E135" s="212"/>
      <c r="F135" s="212"/>
      <c r="G135" s="212"/>
      <c r="H135" s="212"/>
      <c r="I135" s="60"/>
      <c r="J135" s="60"/>
      <c r="K135" s="60"/>
      <c r="L135" s="60"/>
      <c r="M135" s="60"/>
      <c r="N135" s="60"/>
      <c r="O135" s="60"/>
      <c r="P135" s="60"/>
      <c r="Q135" s="60"/>
      <c r="R135" s="60"/>
      <c r="S135" s="60"/>
      <c r="T135" s="60"/>
      <c r="U135" s="60"/>
    </row>
    <row r="136" spans="1:21" ht="12.75" customHeight="1" outlineLevel="1" x14ac:dyDescent="0.2">
      <c r="A136" s="212"/>
      <c r="B136" s="159"/>
      <c r="C136" s="33"/>
      <c r="D136" s="212"/>
      <c r="E136" s="213" t="s">
        <v>222</v>
      </c>
      <c r="F136" s="194">
        <v>365</v>
      </c>
      <c r="G136" s="213" t="s">
        <v>223</v>
      </c>
      <c r="H136" s="57"/>
      <c r="I136" s="60"/>
      <c r="J136" s="33"/>
      <c r="K136" s="33"/>
      <c r="L136" s="33"/>
      <c r="M136" s="33"/>
      <c r="N136" s="33"/>
      <c r="O136" s="33"/>
      <c r="P136" s="33"/>
      <c r="Q136" s="33"/>
      <c r="R136" s="33"/>
      <c r="S136" s="33"/>
      <c r="T136" s="33"/>
      <c r="U136" s="33"/>
    </row>
    <row r="137" spans="1:21" ht="12.75" customHeight="1" outlineLevel="1" x14ac:dyDescent="0.2">
      <c r="A137" s="212"/>
      <c r="B137" s="159"/>
      <c r="C137" s="33"/>
      <c r="D137" s="212"/>
      <c r="E137" s="213"/>
      <c r="F137" s="212"/>
      <c r="G137" s="213"/>
      <c r="H137" s="57"/>
      <c r="I137" s="60"/>
      <c r="J137" s="33"/>
      <c r="K137" s="33"/>
      <c r="L137" s="33"/>
      <c r="M137" s="33"/>
      <c r="N137" s="33"/>
      <c r="O137" s="33"/>
      <c r="P137" s="33"/>
      <c r="Q137" s="33"/>
      <c r="R137" s="33"/>
      <c r="S137" s="33"/>
      <c r="T137" s="33"/>
      <c r="U137" s="33"/>
    </row>
    <row r="138" spans="1:21" x14ac:dyDescent="0.2">
      <c r="A138" s="204"/>
      <c r="B138" s="204"/>
      <c r="D138" s="213"/>
      <c r="E138" s="213"/>
      <c r="F138" s="213"/>
      <c r="G138" s="213"/>
      <c r="H138" s="213"/>
      <c r="I138" s="213"/>
      <c r="J138" s="213"/>
      <c r="K138" s="213"/>
      <c r="L138" s="213"/>
      <c r="M138" s="213"/>
      <c r="N138" s="213"/>
      <c r="O138" s="213"/>
      <c r="P138" s="213"/>
      <c r="Q138" s="213"/>
      <c r="R138" s="213"/>
      <c r="S138" s="213"/>
      <c r="T138" s="213"/>
      <c r="U138" s="213"/>
    </row>
    <row r="139" spans="1:21" s="198" customFormat="1" x14ac:dyDescent="0.2">
      <c r="A139" s="192"/>
      <c r="B139" s="192"/>
      <c r="C139" s="199"/>
      <c r="D139" s="191"/>
      <c r="E139" s="191" t="s">
        <v>123</v>
      </c>
      <c r="F139" s="207"/>
      <c r="G139" s="192"/>
      <c r="H139" s="207"/>
      <c r="I139" s="191"/>
      <c r="J139" s="191"/>
      <c r="K139" s="191"/>
      <c r="L139" s="191"/>
      <c r="M139" s="191"/>
      <c r="N139" s="191"/>
      <c r="O139" s="191"/>
      <c r="P139" s="191"/>
      <c r="Q139" s="191"/>
      <c r="R139" s="191"/>
      <c r="S139" s="191"/>
      <c r="T139" s="191"/>
      <c r="U139" s="191"/>
    </row>
  </sheetData>
  <conditionalFormatting sqref="A5">
    <cfRule type="cellIs" dxfId="21" priority="4318" stopIfTrue="1" operator="notEqual">
      <formula>0</formula>
    </cfRule>
    <cfRule type="cellIs" dxfId="20" priority="4319" stopIfTrue="1" operator="equal">
      <formula>""</formula>
    </cfRule>
  </conditionalFormatting>
  <conditionalFormatting sqref="C13:D13 C16:D17">
    <cfRule type="cellIs" dxfId="19" priority="2798" stopIfTrue="1" operator="equal">
      <formula>"N/A"</formula>
    </cfRule>
    <cfRule type="cellIs" dxfId="18" priority="2799" stopIfTrue="1" operator="notEqual">
      <formula>""</formula>
    </cfRule>
  </conditionalFormatting>
  <conditionalFormatting sqref="J3:U3">
    <cfRule type="cellIs" dxfId="17" priority="2424" stopIfTrue="1" operator="equal">
      <formula>$F$21</formula>
    </cfRule>
    <cfRule type="cellIs" dxfId="16" priority="2425" stopIfTrue="1" operator="equal">
      <formula>$F$20</formula>
    </cfRule>
  </conditionalFormatting>
  <printOptions headings="1"/>
  <pageMargins left="0.74803149606299213" right="0.74803149606299213" top="0.98425196850393704" bottom="0.98425196850393704" header="0.51181102362204722" footer="0.51181102362204722"/>
  <pageSetup paperSize="8" scale="60" fitToHeight="0" orientation="landscape" r:id="rId1"/>
  <headerFooter alignWithMargins="0">
    <oddHeader>&amp;CSheet:&amp;A</oddHeader>
    <oddFooter>&amp;L&amp;F ( Printed on &amp;D at &amp;T )&amp;RPage &amp;P of &amp;N</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pageSetUpPr fitToPage="1"/>
  </sheetPr>
  <dimension ref="A1:U106"/>
  <sheetViews>
    <sheetView showGridLines="0" defaultGridColor="0" colorId="22" zoomScale="80" workbookViewId="0">
      <pane xSplit="9" ySplit="5" topLeftCell="J6" activePane="bottomRight" state="frozen"/>
      <selection activeCell="E106" sqref="E106"/>
      <selection pane="topRight" activeCell="E106" sqref="E106"/>
      <selection pane="bottomLeft" activeCell="E106" sqref="E106"/>
      <selection pane="bottomRight"/>
    </sheetView>
  </sheetViews>
  <sheetFormatPr defaultColWidth="0" defaultRowHeight="12.75" outlineLevelRow="1" x14ac:dyDescent="0.2"/>
  <cols>
    <col min="1" max="2" width="1.28515625" style="59" customWidth="1"/>
    <col min="3" max="3" width="1.28515625" style="58" customWidth="1"/>
    <col min="4" max="4" width="1.28515625" style="67" customWidth="1"/>
    <col min="5" max="5" width="75.7109375" customWidth="1"/>
    <col min="6" max="6" width="12.7109375" customWidth="1"/>
    <col min="7" max="7" width="11.7109375" customWidth="1"/>
    <col min="8" max="8" width="15.7109375" customWidth="1"/>
    <col min="9" max="9" width="2.7109375" customWidth="1"/>
    <col min="10" max="21" width="12.7109375" customWidth="1"/>
    <col min="22" max="16384" width="9.140625" hidden="1"/>
  </cols>
  <sheetData>
    <row r="1" spans="1:21" ht="26.25" x14ac:dyDescent="0.2">
      <c r="A1" s="40" t="str">
        <f ca="1" xml:space="preserve"> RIGHT(CELL("FILENAME", $A$1), LEN(CELL("FILENAME", $A$1)) - SEARCH("]", CELL("FILENAME", $A$1)))</f>
        <v>Time</v>
      </c>
      <c r="B1" s="40"/>
      <c r="C1" s="41"/>
      <c r="D1" s="68"/>
      <c r="E1" s="61"/>
      <c r="F1" s="215"/>
      <c r="G1" s="215"/>
      <c r="H1" s="215"/>
      <c r="I1" s="61"/>
      <c r="J1" s="145"/>
      <c r="K1" s="61"/>
      <c r="L1" s="61"/>
      <c r="M1" s="61"/>
      <c r="N1" s="62"/>
      <c r="O1" s="61"/>
      <c r="P1" s="61"/>
      <c r="Q1" s="61"/>
      <c r="R1" s="61"/>
      <c r="S1" s="61"/>
      <c r="T1" s="61"/>
      <c r="U1" s="61"/>
    </row>
    <row r="2" spans="1:21" x14ac:dyDescent="0.2">
      <c r="A2" s="74"/>
      <c r="B2" s="74"/>
      <c r="C2" s="75"/>
      <c r="D2" s="214"/>
      <c r="E2" s="160" t="str">
        <f xml:space="preserve"> Time!E$25</f>
        <v>Model period ending</v>
      </c>
      <c r="F2" s="200"/>
      <c r="G2" s="200"/>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x14ac:dyDescent="0.2">
      <c r="A3" s="74"/>
      <c r="B3" s="74"/>
      <c r="C3" s="75"/>
      <c r="D3" s="214"/>
      <c r="E3" s="160" t="str">
        <f xml:space="preserve"> Time!E$80</f>
        <v>Timeline label</v>
      </c>
      <c r="F3" s="45"/>
      <c r="G3" s="45"/>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x14ac:dyDescent="0.2">
      <c r="A4" s="74"/>
      <c r="B4" s="74"/>
      <c r="C4" s="75"/>
      <c r="D4" s="465"/>
      <c r="E4" s="214" t="str">
        <f xml:space="preserve"> Time!E$103</f>
        <v>Financial year ending</v>
      </c>
      <c r="F4" s="45"/>
      <c r="G4" s="45"/>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x14ac:dyDescent="0.2">
      <c r="A5" s="74"/>
      <c r="B5" s="74"/>
      <c r="C5" s="75"/>
      <c r="D5" s="214"/>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D6" s="465"/>
    </row>
    <row r="7" spans="1:21" ht="12.75" customHeight="1" collapsed="1" x14ac:dyDescent="0.2">
      <c r="A7" s="81" t="s">
        <v>224</v>
      </c>
      <c r="B7" s="81"/>
      <c r="C7" s="82"/>
      <c r="D7" s="81"/>
      <c r="E7" s="81"/>
      <c r="F7" s="81"/>
      <c r="G7" s="81"/>
      <c r="H7" s="81"/>
      <c r="I7" s="81"/>
      <c r="J7" s="81"/>
      <c r="K7" s="81"/>
      <c r="L7" s="81"/>
      <c r="M7" s="81"/>
      <c r="N7" s="81"/>
      <c r="O7" s="81"/>
      <c r="P7" s="81"/>
      <c r="Q7" s="81"/>
      <c r="R7" s="81"/>
      <c r="S7" s="81"/>
      <c r="T7" s="81"/>
      <c r="U7" s="81"/>
    </row>
    <row r="8" spans="1:21" hidden="1" outlineLevel="1" x14ac:dyDescent="0.2">
      <c r="A8" s="74"/>
      <c r="B8" s="74"/>
      <c r="C8" s="75"/>
      <c r="D8" s="214"/>
      <c r="E8" s="160"/>
      <c r="F8" s="160"/>
      <c r="G8" s="160"/>
      <c r="H8" s="160"/>
      <c r="I8" s="160"/>
      <c r="J8" s="160"/>
      <c r="K8" s="160"/>
      <c r="L8" s="160"/>
      <c r="M8" s="160"/>
      <c r="N8" s="160"/>
      <c r="O8" s="160"/>
      <c r="P8" s="160"/>
      <c r="Q8" s="160"/>
      <c r="R8" s="160"/>
      <c r="S8" s="160"/>
      <c r="T8" s="160"/>
      <c r="U8" s="160"/>
    </row>
    <row r="9" spans="1:21" hidden="1" outlineLevel="1" x14ac:dyDescent="0.2">
      <c r="A9" s="74"/>
      <c r="B9" s="74" t="s">
        <v>225</v>
      </c>
      <c r="C9" s="75"/>
      <c r="D9" s="214"/>
      <c r="E9" s="160"/>
      <c r="F9" s="160"/>
      <c r="G9" s="160"/>
      <c r="H9" s="160"/>
      <c r="I9" s="160"/>
      <c r="J9" s="160"/>
      <c r="K9" s="160"/>
      <c r="L9" s="160"/>
      <c r="M9" s="160"/>
      <c r="N9" s="160"/>
      <c r="O9" s="160"/>
      <c r="P9" s="160"/>
      <c r="Q9" s="160"/>
      <c r="R9" s="160"/>
      <c r="S9" s="160"/>
      <c r="T9" s="160"/>
      <c r="U9" s="160"/>
    </row>
    <row r="10" spans="1:21" s="233" customFormat="1" hidden="1" outlineLevel="1" x14ac:dyDescent="0.2">
      <c r="A10" s="331"/>
      <c r="B10" s="331"/>
      <c r="C10" s="332"/>
      <c r="D10" s="333"/>
      <c r="E10" s="337" t="s">
        <v>226</v>
      </c>
      <c r="F10" s="337"/>
      <c r="G10" s="337" t="s">
        <v>227</v>
      </c>
      <c r="H10" s="337"/>
      <c r="I10" s="338"/>
      <c r="J10" s="337">
        <f t="shared" ref="J10:R10" si="0" xml:space="preserve"> I10 + 1</f>
        <v>1</v>
      </c>
      <c r="K10" s="337">
        <f t="shared" si="0"/>
        <v>2</v>
      </c>
      <c r="L10" s="337">
        <f t="shared" si="0"/>
        <v>3</v>
      </c>
      <c r="M10" s="337">
        <f t="shared" si="0"/>
        <v>4</v>
      </c>
      <c r="N10" s="337">
        <f t="shared" si="0"/>
        <v>5</v>
      </c>
      <c r="O10" s="337">
        <f t="shared" si="0"/>
        <v>6</v>
      </c>
      <c r="P10" s="337">
        <f t="shared" si="0"/>
        <v>7</v>
      </c>
      <c r="Q10" s="337">
        <f t="shared" si="0"/>
        <v>8</v>
      </c>
      <c r="R10" s="337">
        <f t="shared" si="0"/>
        <v>9</v>
      </c>
      <c r="S10" s="337">
        <f xml:space="preserve"> R10 + 1</f>
        <v>10</v>
      </c>
      <c r="T10" s="337">
        <f xml:space="preserve"> S10 + 1</f>
        <v>11</v>
      </c>
      <c r="U10" s="337">
        <f xml:space="preserve"> T10 + 1</f>
        <v>12</v>
      </c>
    </row>
    <row r="11" spans="1:21" hidden="1" outlineLevel="1" x14ac:dyDescent="0.2">
      <c r="A11" s="74"/>
      <c r="B11" s="74"/>
      <c r="C11" s="75"/>
      <c r="D11" s="214"/>
      <c r="E11" s="212" t="s">
        <v>228</v>
      </c>
      <c r="F11" s="20">
        <f xml:space="preserve"> MAX(J10:U10)</f>
        <v>12</v>
      </c>
      <c r="G11" s="212" t="s">
        <v>229</v>
      </c>
      <c r="H11" s="212"/>
      <c r="I11" s="212"/>
      <c r="J11" s="212"/>
      <c r="K11" s="212"/>
      <c r="L11" s="212"/>
      <c r="M11" s="212"/>
      <c r="N11" s="212"/>
      <c r="O11" s="212"/>
      <c r="P11" s="212"/>
      <c r="Q11" s="212"/>
      <c r="R11" s="212"/>
      <c r="S11" s="212"/>
      <c r="T11" s="212"/>
      <c r="U11" s="212"/>
    </row>
    <row r="12" spans="1:21" hidden="1" outlineLevel="1" x14ac:dyDescent="0.2">
      <c r="A12" s="74"/>
      <c r="B12" s="74"/>
      <c r="C12" s="75"/>
      <c r="D12" s="214"/>
      <c r="E12" s="213"/>
      <c r="F12" s="213"/>
      <c r="G12" s="213"/>
      <c r="H12" s="213"/>
      <c r="I12" s="213"/>
      <c r="J12" s="213"/>
      <c r="K12" s="213"/>
      <c r="L12" s="213"/>
      <c r="M12" s="213"/>
      <c r="N12" s="213"/>
      <c r="O12" s="213"/>
      <c r="P12" s="213"/>
      <c r="Q12" s="213"/>
      <c r="R12" s="213"/>
      <c r="S12" s="213"/>
      <c r="T12" s="213"/>
      <c r="U12" s="213"/>
    </row>
    <row r="13" spans="1:21" hidden="1" outlineLevel="1" x14ac:dyDescent="0.2">
      <c r="A13" s="74"/>
      <c r="B13" s="74"/>
      <c r="C13" s="75"/>
      <c r="D13" s="214"/>
      <c r="E13" s="70" t="str">
        <f t="shared" ref="E13:U13" si="1" xml:space="preserve"> E$10</f>
        <v>Model column counter</v>
      </c>
      <c r="F13" s="70">
        <f t="shared" si="1"/>
        <v>0</v>
      </c>
      <c r="G13" s="70" t="str">
        <f t="shared" si="1"/>
        <v>counter</v>
      </c>
      <c r="H13" s="70">
        <f t="shared" si="1"/>
        <v>0</v>
      </c>
      <c r="I13" s="70">
        <f t="shared" si="1"/>
        <v>0</v>
      </c>
      <c r="J13" s="70">
        <f t="shared" si="1"/>
        <v>1</v>
      </c>
      <c r="K13" s="70">
        <f t="shared" si="1"/>
        <v>2</v>
      </c>
      <c r="L13" s="70">
        <f t="shared" si="1"/>
        <v>3</v>
      </c>
      <c r="M13" s="70">
        <f t="shared" si="1"/>
        <v>4</v>
      </c>
      <c r="N13" s="70">
        <f t="shared" si="1"/>
        <v>5</v>
      </c>
      <c r="O13" s="70">
        <f t="shared" si="1"/>
        <v>6</v>
      </c>
      <c r="P13" s="70">
        <f t="shared" si="1"/>
        <v>7</v>
      </c>
      <c r="Q13" s="70">
        <f t="shared" si="1"/>
        <v>8</v>
      </c>
      <c r="R13" s="70">
        <f t="shared" si="1"/>
        <v>9</v>
      </c>
      <c r="S13" s="70">
        <f t="shared" si="1"/>
        <v>10</v>
      </c>
      <c r="T13" s="70">
        <f t="shared" si="1"/>
        <v>11</v>
      </c>
      <c r="U13" s="70">
        <f t="shared" si="1"/>
        <v>12</v>
      </c>
    </row>
    <row r="14" spans="1:21" hidden="1" outlineLevel="1" x14ac:dyDescent="0.2">
      <c r="A14" s="74"/>
      <c r="B14" s="74"/>
      <c r="C14" s="75"/>
      <c r="D14" s="214"/>
      <c r="E14" s="212" t="s">
        <v>230</v>
      </c>
      <c r="F14" s="212"/>
      <c r="G14" s="212" t="s">
        <v>231</v>
      </c>
      <c r="H14" s="212">
        <f xml:space="preserve"> SUM(J14:U14)</f>
        <v>1</v>
      </c>
      <c r="I14" s="212"/>
      <c r="J14" s="212">
        <f t="shared" ref="J14:R14" si="2" xml:space="preserve"> IF(J13 = 1, 1, 0)</f>
        <v>1</v>
      </c>
      <c r="K14" s="212">
        <f t="shared" si="2"/>
        <v>0</v>
      </c>
      <c r="L14" s="212">
        <f t="shared" si="2"/>
        <v>0</v>
      </c>
      <c r="M14" s="212">
        <f t="shared" si="2"/>
        <v>0</v>
      </c>
      <c r="N14" s="212">
        <f t="shared" si="2"/>
        <v>0</v>
      </c>
      <c r="O14" s="212">
        <f t="shared" si="2"/>
        <v>0</v>
      </c>
      <c r="P14" s="212">
        <f t="shared" si="2"/>
        <v>0</v>
      </c>
      <c r="Q14" s="212">
        <f t="shared" si="2"/>
        <v>0</v>
      </c>
      <c r="R14" s="212">
        <f t="shared" si="2"/>
        <v>0</v>
      </c>
      <c r="S14" s="212">
        <f xml:space="preserve"> IF(S13 = 1, 1, 0)</f>
        <v>0</v>
      </c>
      <c r="T14" s="212">
        <f xml:space="preserve"> IF(T13 = 1, 1, 0)</f>
        <v>0</v>
      </c>
      <c r="U14" s="212">
        <f xml:space="preserve"> IF(U13 = 1, 1, 0)</f>
        <v>0</v>
      </c>
    </row>
    <row r="15" spans="1:21" hidden="1" outlineLevel="1" x14ac:dyDescent="0.2">
      <c r="A15" s="74"/>
      <c r="B15" s="74"/>
      <c r="C15" s="75"/>
      <c r="D15" s="214"/>
      <c r="E15" s="212"/>
      <c r="F15" s="212"/>
      <c r="G15" s="212"/>
      <c r="H15" s="212"/>
      <c r="I15" s="212"/>
      <c r="J15" s="212"/>
      <c r="K15" s="212"/>
      <c r="L15" s="212"/>
      <c r="M15" s="212"/>
      <c r="N15" s="212"/>
      <c r="O15" s="212"/>
      <c r="P15" s="212"/>
      <c r="Q15" s="212"/>
      <c r="R15" s="212"/>
      <c r="S15" s="212"/>
      <c r="T15" s="212"/>
      <c r="U15" s="212"/>
    </row>
    <row r="16" spans="1:21" hidden="1" outlineLevel="1" x14ac:dyDescent="0.2">
      <c r="A16" s="74"/>
      <c r="B16" s="74" t="s">
        <v>232</v>
      </c>
      <c r="C16" s="75"/>
      <c r="D16" s="214"/>
      <c r="E16" s="212"/>
      <c r="F16" s="212"/>
      <c r="G16" s="212"/>
      <c r="H16" s="212"/>
      <c r="I16" s="212"/>
      <c r="J16" s="212"/>
      <c r="K16" s="212"/>
      <c r="L16" s="212"/>
      <c r="M16" s="212"/>
      <c r="N16" s="212"/>
      <c r="O16" s="212"/>
      <c r="P16" s="212"/>
      <c r="Q16" s="212"/>
      <c r="R16" s="212"/>
      <c r="S16" s="212"/>
      <c r="T16" s="212"/>
      <c r="U16" s="212"/>
    </row>
    <row r="17" spans="1:21" hidden="1" outlineLevel="1" x14ac:dyDescent="0.2">
      <c r="A17" s="74"/>
      <c r="B17" s="74"/>
      <c r="C17" s="75"/>
      <c r="D17" s="214"/>
      <c r="E17" s="24" t="str">
        <f xml:space="preserve"> Inputs!E$13</f>
        <v>1st model column start date</v>
      </c>
      <c r="F17" s="24">
        <f xml:space="preserve"> Inputs!F$13</f>
        <v>41000</v>
      </c>
      <c r="G17" s="24" t="str">
        <f xml:space="preserve"> Inputs!G$13</f>
        <v>date</v>
      </c>
      <c r="H17" s="24"/>
      <c r="I17" s="25"/>
      <c r="J17" s="24"/>
      <c r="K17" s="24"/>
      <c r="L17" s="24"/>
      <c r="M17" s="24"/>
      <c r="N17" s="24"/>
      <c r="O17" s="24"/>
      <c r="P17" s="24"/>
      <c r="Q17" s="24"/>
      <c r="R17" s="24"/>
      <c r="S17" s="24"/>
      <c r="T17" s="24"/>
      <c r="U17" s="24"/>
    </row>
    <row r="18" spans="1:21" hidden="1" outlineLevel="1" x14ac:dyDescent="0.2">
      <c r="A18" s="74"/>
      <c r="B18" s="74"/>
      <c r="C18" s="75"/>
      <c r="D18" s="214"/>
      <c r="E18" s="16" t="str">
        <f xml:space="preserve"> Inputs!E$132</f>
        <v>Months per model period</v>
      </c>
      <c r="F18" s="16">
        <f xml:space="preserve"> Inputs!F$132</f>
        <v>12</v>
      </c>
      <c r="G18" s="16" t="str">
        <f xml:space="preserve"> Inputs!G$132</f>
        <v>months</v>
      </c>
      <c r="H18" s="16"/>
      <c r="I18" s="14"/>
      <c r="J18" s="16"/>
      <c r="K18" s="16"/>
      <c r="L18" s="16"/>
      <c r="M18" s="16"/>
      <c r="N18" s="16"/>
      <c r="O18" s="16"/>
      <c r="P18" s="16"/>
      <c r="Q18" s="16"/>
      <c r="R18" s="16"/>
      <c r="S18" s="16"/>
      <c r="T18" s="16"/>
      <c r="U18" s="16"/>
    </row>
    <row r="19" spans="1:21" hidden="1" outlineLevel="1" x14ac:dyDescent="0.2">
      <c r="A19" s="74"/>
      <c r="B19" s="74"/>
      <c r="C19" s="75"/>
      <c r="D19" s="214"/>
      <c r="E19" s="213" t="str">
        <f t="shared" ref="E19:U19" si="3" xml:space="preserve"> E$14</f>
        <v>1st model column flag</v>
      </c>
      <c r="F19" s="213">
        <f t="shared" si="3"/>
        <v>0</v>
      </c>
      <c r="G19" s="213" t="str">
        <f t="shared" si="3"/>
        <v>flag</v>
      </c>
      <c r="H19" s="213">
        <f t="shared" si="3"/>
        <v>1</v>
      </c>
      <c r="I19" s="213">
        <f t="shared" si="3"/>
        <v>0</v>
      </c>
      <c r="J19" s="213">
        <f t="shared" si="3"/>
        <v>1</v>
      </c>
      <c r="K19" s="213">
        <f t="shared" si="3"/>
        <v>0</v>
      </c>
      <c r="L19" s="213">
        <f t="shared" si="3"/>
        <v>0</v>
      </c>
      <c r="M19" s="213">
        <f t="shared" si="3"/>
        <v>0</v>
      </c>
      <c r="N19" s="213">
        <f t="shared" si="3"/>
        <v>0</v>
      </c>
      <c r="O19" s="213">
        <f t="shared" si="3"/>
        <v>0</v>
      </c>
      <c r="P19" s="213">
        <f t="shared" si="3"/>
        <v>0</v>
      </c>
      <c r="Q19" s="213">
        <f t="shared" si="3"/>
        <v>0</v>
      </c>
      <c r="R19" s="213">
        <f t="shared" si="3"/>
        <v>0</v>
      </c>
      <c r="S19" s="213">
        <f t="shared" si="3"/>
        <v>0</v>
      </c>
      <c r="T19" s="213">
        <f t="shared" si="3"/>
        <v>0</v>
      </c>
      <c r="U19" s="213">
        <f t="shared" si="3"/>
        <v>0</v>
      </c>
    </row>
    <row r="20" spans="1:21" hidden="1" outlineLevel="1" x14ac:dyDescent="0.2">
      <c r="A20" s="74"/>
      <c r="B20" s="74"/>
      <c r="C20" s="75"/>
      <c r="D20" s="214"/>
      <c r="E20" s="213" t="s">
        <v>232</v>
      </c>
      <c r="F20" s="17"/>
      <c r="G20" s="46" t="s">
        <v>128</v>
      </c>
      <c r="H20" s="213"/>
      <c r="I20" s="196"/>
      <c r="J20" s="19">
        <f t="shared" ref="J20:R20" si="4" xml:space="preserve"> IF(J19 = 1, $F17, DATE(YEAR(I20), MONTH(I20) + $F18, DAY(1)))</f>
        <v>41000</v>
      </c>
      <c r="K20" s="19">
        <f t="shared" si="4"/>
        <v>41365</v>
      </c>
      <c r="L20" s="19">
        <f t="shared" si="4"/>
        <v>41730</v>
      </c>
      <c r="M20" s="19">
        <f t="shared" si="4"/>
        <v>42095</v>
      </c>
      <c r="N20" s="19">
        <f t="shared" si="4"/>
        <v>42461</v>
      </c>
      <c r="O20" s="19">
        <f t="shared" si="4"/>
        <v>42826</v>
      </c>
      <c r="P20" s="19">
        <f t="shared" si="4"/>
        <v>43191</v>
      </c>
      <c r="Q20" s="19">
        <f t="shared" si="4"/>
        <v>43556</v>
      </c>
      <c r="R20" s="19">
        <f t="shared" si="4"/>
        <v>43922</v>
      </c>
      <c r="S20" s="19">
        <f xml:space="preserve"> IF(S19 = 1, $F17, DATE(YEAR(R20), MONTH(R20) + $F18, DAY(1)))</f>
        <v>44287</v>
      </c>
      <c r="T20" s="19">
        <f xml:space="preserve"> IF(T19 = 1, $F17, DATE(YEAR(S20), MONTH(S20) + $F18, DAY(1)))</f>
        <v>44652</v>
      </c>
      <c r="U20" s="19">
        <f xml:space="preserve"> IF(U19 = 1, $F17, DATE(YEAR(T20), MONTH(T20) + $F18, DAY(1)))</f>
        <v>45017</v>
      </c>
    </row>
    <row r="21" spans="1:21" hidden="1" outlineLevel="1" x14ac:dyDescent="0.2">
      <c r="A21" s="74"/>
      <c r="B21" s="74"/>
      <c r="C21" s="75"/>
      <c r="D21" s="214"/>
      <c r="E21" s="212"/>
      <c r="F21" s="17"/>
      <c r="G21" s="13"/>
      <c r="H21" s="212"/>
      <c r="I21" s="18"/>
      <c r="J21" s="19"/>
      <c r="K21" s="19"/>
      <c r="L21" s="19"/>
      <c r="M21" s="19"/>
      <c r="N21" s="19"/>
      <c r="O21" s="19"/>
      <c r="P21" s="19"/>
      <c r="Q21" s="19"/>
      <c r="R21" s="19"/>
      <c r="S21" s="19"/>
      <c r="T21" s="19"/>
      <c r="U21" s="19"/>
    </row>
    <row r="22" spans="1:21" hidden="1" outlineLevel="1" x14ac:dyDescent="0.2">
      <c r="A22" s="74"/>
      <c r="B22" s="74" t="s">
        <v>233</v>
      </c>
      <c r="C22" s="75"/>
      <c r="D22" s="214"/>
      <c r="E22" s="212"/>
      <c r="F22" s="17"/>
      <c r="G22" s="13"/>
      <c r="H22" s="212"/>
      <c r="I22" s="18"/>
      <c r="J22" s="19"/>
      <c r="K22" s="19"/>
      <c r="L22" s="19"/>
      <c r="M22" s="19"/>
      <c r="N22" s="19"/>
      <c r="O22" s="19"/>
      <c r="P22" s="19"/>
      <c r="Q22" s="19"/>
      <c r="R22" s="19"/>
      <c r="S22" s="19"/>
      <c r="T22" s="19"/>
      <c r="U22" s="19"/>
    </row>
    <row r="23" spans="1:21" hidden="1" outlineLevel="1" x14ac:dyDescent="0.2">
      <c r="A23" s="74"/>
      <c r="B23" s="74"/>
      <c r="C23" s="75"/>
      <c r="D23" s="214"/>
      <c r="E23" s="16" t="str">
        <f xml:space="preserve"> Inputs!E$132</f>
        <v>Months per model period</v>
      </c>
      <c r="F23" s="16">
        <f xml:space="preserve"> Inputs!F$132</f>
        <v>12</v>
      </c>
      <c r="G23" s="16" t="str">
        <f xml:space="preserve"> Inputs!G$132</f>
        <v>months</v>
      </c>
      <c r="H23" s="16"/>
      <c r="I23" s="14"/>
      <c r="J23" s="16"/>
      <c r="K23" s="16"/>
      <c r="L23" s="16"/>
      <c r="M23" s="16"/>
      <c r="N23" s="16"/>
      <c r="O23" s="16"/>
      <c r="P23" s="16"/>
      <c r="Q23" s="16"/>
      <c r="R23" s="16"/>
      <c r="S23" s="16"/>
      <c r="T23" s="16"/>
      <c r="U23" s="16"/>
    </row>
    <row r="24" spans="1:21" hidden="1" outlineLevel="1" x14ac:dyDescent="0.2">
      <c r="A24" s="74"/>
      <c r="B24" s="74"/>
      <c r="C24" s="75"/>
      <c r="D24" s="214"/>
      <c r="E24" s="22" t="str">
        <f t="shared" ref="E24:U24" si="5" xml:space="preserve"> E$20</f>
        <v>Model period beginning</v>
      </c>
      <c r="F24" s="4">
        <f t="shared" si="5"/>
        <v>0</v>
      </c>
      <c r="G24" s="22" t="str">
        <f t="shared" si="5"/>
        <v>date</v>
      </c>
      <c r="H24" s="22">
        <f t="shared" si="5"/>
        <v>0</v>
      </c>
      <c r="I24" s="18">
        <f t="shared" si="5"/>
        <v>0</v>
      </c>
      <c r="J24" s="18">
        <f t="shared" si="5"/>
        <v>41000</v>
      </c>
      <c r="K24" s="18">
        <f t="shared" si="5"/>
        <v>41365</v>
      </c>
      <c r="L24" s="18">
        <f t="shared" si="5"/>
        <v>41730</v>
      </c>
      <c r="M24" s="18">
        <f t="shared" si="5"/>
        <v>42095</v>
      </c>
      <c r="N24" s="18">
        <f t="shared" si="5"/>
        <v>42461</v>
      </c>
      <c r="O24" s="18">
        <f t="shared" si="5"/>
        <v>42826</v>
      </c>
      <c r="P24" s="18">
        <f t="shared" si="5"/>
        <v>43191</v>
      </c>
      <c r="Q24" s="18">
        <f t="shared" si="5"/>
        <v>43556</v>
      </c>
      <c r="R24" s="18">
        <f t="shared" si="5"/>
        <v>43922</v>
      </c>
      <c r="S24" s="18">
        <f t="shared" si="5"/>
        <v>44287</v>
      </c>
      <c r="T24" s="18">
        <f t="shared" si="5"/>
        <v>44652</v>
      </c>
      <c r="U24" s="18">
        <f t="shared" si="5"/>
        <v>45017</v>
      </c>
    </row>
    <row r="25" spans="1:21" s="233" customFormat="1" hidden="1" outlineLevel="1" x14ac:dyDescent="0.2">
      <c r="A25" s="331"/>
      <c r="B25" s="331"/>
      <c r="C25" s="332"/>
      <c r="D25" s="333"/>
      <c r="E25" s="339" t="s">
        <v>233</v>
      </c>
      <c r="F25" s="340"/>
      <c r="G25" s="339" t="s">
        <v>128</v>
      </c>
      <c r="H25" s="339"/>
      <c r="I25" s="341"/>
      <c r="J25" s="341">
        <f t="shared" ref="J25:R25" si="6" xml:space="preserve"> DATE(YEAR(J24), MONTH(J24) + $F23, DAY(J24) - 1)</f>
        <v>41364</v>
      </c>
      <c r="K25" s="341">
        <f t="shared" si="6"/>
        <v>41729</v>
      </c>
      <c r="L25" s="341">
        <f t="shared" si="6"/>
        <v>42094</v>
      </c>
      <c r="M25" s="341">
        <f t="shared" si="6"/>
        <v>42460</v>
      </c>
      <c r="N25" s="341">
        <f t="shared" si="6"/>
        <v>42825</v>
      </c>
      <c r="O25" s="341">
        <f t="shared" si="6"/>
        <v>43190</v>
      </c>
      <c r="P25" s="341">
        <f t="shared" si="6"/>
        <v>43555</v>
      </c>
      <c r="Q25" s="341">
        <f t="shared" si="6"/>
        <v>43921</v>
      </c>
      <c r="R25" s="341">
        <f t="shared" si="6"/>
        <v>44286</v>
      </c>
      <c r="S25" s="341">
        <f xml:space="preserve"> DATE(YEAR(S24), MONTH(S24) + $F23, DAY(S24) - 1)</f>
        <v>44651</v>
      </c>
      <c r="T25" s="341">
        <f xml:space="preserve"> DATE(YEAR(T24), MONTH(T24) + $F23, DAY(T24) - 1)</f>
        <v>45016</v>
      </c>
      <c r="U25" s="341">
        <f xml:space="preserve"> DATE(YEAR(U24), MONTH(U24) + $F23, DAY(U24) - 1)</f>
        <v>45382</v>
      </c>
    </row>
    <row r="26" spans="1:21" hidden="1" outlineLevel="1" x14ac:dyDescent="0.2">
      <c r="A26" s="74"/>
      <c r="B26" s="74"/>
      <c r="C26" s="75"/>
      <c r="D26" s="214"/>
      <c r="E26" s="213"/>
      <c r="F26" s="213"/>
      <c r="G26" s="213"/>
      <c r="H26" s="213"/>
      <c r="I26" s="213"/>
      <c r="J26" s="213"/>
      <c r="K26" s="213"/>
      <c r="L26" s="213"/>
      <c r="M26" s="213"/>
      <c r="N26" s="213"/>
      <c r="O26" s="213"/>
      <c r="P26" s="213"/>
      <c r="Q26" s="213"/>
      <c r="R26" s="213"/>
      <c r="S26" s="213"/>
      <c r="T26" s="213"/>
      <c r="U26" s="213"/>
    </row>
    <row r="27" spans="1:21" x14ac:dyDescent="0.2">
      <c r="A27" s="74"/>
      <c r="B27" s="74"/>
      <c r="C27" s="75"/>
      <c r="D27" s="214"/>
      <c r="E27" s="213"/>
      <c r="F27" s="213"/>
      <c r="G27" s="213"/>
      <c r="H27" s="213"/>
      <c r="I27" s="213"/>
      <c r="J27" s="213"/>
      <c r="K27" s="213"/>
      <c r="L27" s="213"/>
      <c r="M27" s="213"/>
      <c r="N27" s="213"/>
      <c r="O27" s="213"/>
      <c r="P27" s="213"/>
      <c r="Q27" s="213"/>
      <c r="R27" s="213"/>
      <c r="S27" s="213"/>
      <c r="T27" s="213"/>
      <c r="U27" s="213"/>
    </row>
    <row r="28" spans="1:21" ht="12.75" customHeight="1" collapsed="1" x14ac:dyDescent="0.2">
      <c r="A28" s="81" t="s">
        <v>234</v>
      </c>
      <c r="B28" s="81"/>
      <c r="C28" s="82"/>
      <c r="D28" s="81"/>
      <c r="E28" s="81"/>
      <c r="F28" s="81"/>
      <c r="G28" s="81"/>
      <c r="H28" s="81"/>
      <c r="I28" s="81"/>
      <c r="J28" s="81"/>
      <c r="K28" s="81"/>
      <c r="L28" s="81"/>
      <c r="M28" s="81"/>
      <c r="N28" s="81"/>
      <c r="O28" s="81"/>
      <c r="P28" s="81"/>
      <c r="Q28" s="81"/>
      <c r="R28" s="81"/>
      <c r="S28" s="81"/>
      <c r="T28" s="81"/>
      <c r="U28" s="81"/>
    </row>
    <row r="29" spans="1:21" hidden="1" outlineLevel="1" x14ac:dyDescent="0.2">
      <c r="A29" s="74"/>
      <c r="B29" s="74"/>
      <c r="C29" s="75"/>
      <c r="D29" s="214"/>
      <c r="E29" s="213"/>
      <c r="F29" s="213"/>
      <c r="G29" s="213"/>
      <c r="H29" s="213"/>
      <c r="I29" s="213"/>
      <c r="J29" s="213"/>
      <c r="K29" s="213"/>
      <c r="L29" s="213"/>
      <c r="M29" s="213"/>
      <c r="N29" s="213"/>
      <c r="O29" s="213"/>
      <c r="P29" s="213"/>
      <c r="Q29" s="213"/>
      <c r="R29" s="213"/>
      <c r="S29" s="213"/>
      <c r="T29" s="213"/>
      <c r="U29" s="213"/>
    </row>
    <row r="30" spans="1:21" hidden="1" outlineLevel="1" x14ac:dyDescent="0.2">
      <c r="A30" s="74"/>
      <c r="B30" s="74" t="s">
        <v>235</v>
      </c>
      <c r="C30" s="75"/>
      <c r="D30" s="214"/>
      <c r="E30" s="213"/>
      <c r="F30" s="213"/>
      <c r="G30" s="213"/>
      <c r="H30" s="213"/>
      <c r="I30" s="213"/>
      <c r="J30" s="213"/>
      <c r="K30" s="213"/>
      <c r="L30" s="213"/>
      <c r="M30" s="213"/>
      <c r="N30" s="213"/>
      <c r="O30" s="213"/>
      <c r="P30" s="213"/>
      <c r="Q30" s="213"/>
      <c r="R30" s="213"/>
      <c r="S30" s="213"/>
      <c r="T30" s="213"/>
      <c r="U30" s="213"/>
    </row>
    <row r="31" spans="1:21" hidden="1" outlineLevel="1" x14ac:dyDescent="0.2">
      <c r="A31" s="74"/>
      <c r="B31" s="74"/>
      <c r="C31" s="75"/>
      <c r="D31" s="214"/>
      <c r="E31" s="44" t="str">
        <f xml:space="preserve"> Inputs!E$26</f>
        <v>Forecast start date</v>
      </c>
      <c r="F31" s="44">
        <f xml:space="preserve"> Inputs!F$26</f>
        <v>43922</v>
      </c>
      <c r="G31" s="44" t="str">
        <f xml:space="preserve"> Inputs!G$26</f>
        <v>date</v>
      </c>
      <c r="H31" s="44"/>
      <c r="I31" s="44"/>
      <c r="J31" s="44"/>
      <c r="K31" s="44"/>
      <c r="L31" s="44"/>
      <c r="M31" s="44"/>
      <c r="N31" s="44"/>
      <c r="O31" s="44"/>
      <c r="P31" s="44"/>
      <c r="Q31" s="44"/>
      <c r="R31" s="44"/>
      <c r="S31" s="44"/>
      <c r="T31" s="44"/>
      <c r="U31" s="44"/>
    </row>
    <row r="32" spans="1:21" hidden="1" outlineLevel="1" x14ac:dyDescent="0.2">
      <c r="A32" s="74"/>
      <c r="B32" s="74"/>
      <c r="C32" s="75"/>
      <c r="D32" s="214"/>
      <c r="E32" s="22" t="str">
        <f t="shared" ref="E32:U32" si="7" xml:space="preserve"> E$20</f>
        <v>Model period beginning</v>
      </c>
      <c r="F32" s="22">
        <f t="shared" si="7"/>
        <v>0</v>
      </c>
      <c r="G32" s="22" t="str">
        <f t="shared" si="7"/>
        <v>date</v>
      </c>
      <c r="H32" s="22">
        <f t="shared" si="7"/>
        <v>0</v>
      </c>
      <c r="I32" s="22">
        <f t="shared" si="7"/>
        <v>0</v>
      </c>
      <c r="J32" s="22">
        <f t="shared" si="7"/>
        <v>41000</v>
      </c>
      <c r="K32" s="22">
        <f t="shared" si="7"/>
        <v>41365</v>
      </c>
      <c r="L32" s="22">
        <f t="shared" si="7"/>
        <v>41730</v>
      </c>
      <c r="M32" s="22">
        <f t="shared" si="7"/>
        <v>42095</v>
      </c>
      <c r="N32" s="22">
        <f t="shared" si="7"/>
        <v>42461</v>
      </c>
      <c r="O32" s="22">
        <f t="shared" si="7"/>
        <v>42826</v>
      </c>
      <c r="P32" s="22">
        <f t="shared" si="7"/>
        <v>43191</v>
      </c>
      <c r="Q32" s="22">
        <f t="shared" si="7"/>
        <v>43556</v>
      </c>
      <c r="R32" s="22">
        <f t="shared" si="7"/>
        <v>43922</v>
      </c>
      <c r="S32" s="22">
        <f t="shared" si="7"/>
        <v>44287</v>
      </c>
      <c r="T32" s="22">
        <f t="shared" si="7"/>
        <v>44652</v>
      </c>
      <c r="U32" s="22">
        <f t="shared" si="7"/>
        <v>45017</v>
      </c>
    </row>
    <row r="33" spans="1:21" hidden="1" outlineLevel="1" x14ac:dyDescent="0.2">
      <c r="A33" s="74"/>
      <c r="B33" s="74"/>
      <c r="C33" s="75"/>
      <c r="D33" s="214"/>
      <c r="E33" s="22" t="str">
        <f t="shared" ref="E33:U33" si="8" xml:space="preserve"> E$25</f>
        <v>Model period ending</v>
      </c>
      <c r="F33" s="22">
        <f t="shared" si="8"/>
        <v>0</v>
      </c>
      <c r="G33" s="22" t="str">
        <f t="shared" si="8"/>
        <v>date</v>
      </c>
      <c r="H33" s="22">
        <f t="shared" si="8"/>
        <v>0</v>
      </c>
      <c r="I33" s="18">
        <f t="shared" si="8"/>
        <v>0</v>
      </c>
      <c r="J33" s="22">
        <f t="shared" si="8"/>
        <v>41364</v>
      </c>
      <c r="K33" s="22">
        <f t="shared" si="8"/>
        <v>41729</v>
      </c>
      <c r="L33" s="22">
        <f t="shared" si="8"/>
        <v>42094</v>
      </c>
      <c r="M33" s="22">
        <f t="shared" si="8"/>
        <v>42460</v>
      </c>
      <c r="N33" s="22">
        <f t="shared" si="8"/>
        <v>42825</v>
      </c>
      <c r="O33" s="22">
        <f t="shared" si="8"/>
        <v>43190</v>
      </c>
      <c r="P33" s="22">
        <f t="shared" si="8"/>
        <v>43555</v>
      </c>
      <c r="Q33" s="22">
        <f t="shared" si="8"/>
        <v>43921</v>
      </c>
      <c r="R33" s="22">
        <f t="shared" si="8"/>
        <v>44286</v>
      </c>
      <c r="S33" s="22">
        <f t="shared" si="8"/>
        <v>44651</v>
      </c>
      <c r="T33" s="22">
        <f t="shared" si="8"/>
        <v>45016</v>
      </c>
      <c r="U33" s="22">
        <f t="shared" si="8"/>
        <v>45382</v>
      </c>
    </row>
    <row r="34" spans="1:21" s="233" customFormat="1" hidden="1" outlineLevel="1" x14ac:dyDescent="0.2">
      <c r="A34" s="331"/>
      <c r="B34" s="331"/>
      <c r="C34" s="332"/>
      <c r="D34" s="333"/>
      <c r="E34" s="334" t="s">
        <v>235</v>
      </c>
      <c r="F34" s="335"/>
      <c r="G34" s="335" t="s">
        <v>231</v>
      </c>
      <c r="H34" s="335">
        <f xml:space="preserve"> SUM(J34:U34)</f>
        <v>1</v>
      </c>
      <c r="I34" s="335"/>
      <c r="J34" s="335">
        <f xml:space="preserve"> IF(AND($F31 &gt;= J32, $F31 &lt;= J33), 1, 0)</f>
        <v>0</v>
      </c>
      <c r="K34" s="335">
        <f t="shared" ref="K34:R34" si="9" xml:space="preserve"> IF(AND($F31 &gt;= K32, $F31 &lt;= K33), 1, 0)</f>
        <v>0</v>
      </c>
      <c r="L34" s="335">
        <f t="shared" si="9"/>
        <v>0</v>
      </c>
      <c r="M34" s="335">
        <f t="shared" si="9"/>
        <v>0</v>
      </c>
      <c r="N34" s="335">
        <f t="shared" si="9"/>
        <v>0</v>
      </c>
      <c r="O34" s="335">
        <f t="shared" si="9"/>
        <v>0</v>
      </c>
      <c r="P34" s="335">
        <f t="shared" si="9"/>
        <v>0</v>
      </c>
      <c r="Q34" s="335">
        <f t="shared" si="9"/>
        <v>0</v>
      </c>
      <c r="R34" s="335">
        <f t="shared" si="9"/>
        <v>1</v>
      </c>
      <c r="S34" s="335">
        <f xml:space="preserve"> IF(AND($F31 &gt;= S32, $F31 &lt;= S33), 1, 0)</f>
        <v>0</v>
      </c>
      <c r="T34" s="335">
        <f xml:space="preserve"> IF(AND($F31 &gt;= T32, $F31 &lt;= T33), 1, 0)</f>
        <v>0</v>
      </c>
      <c r="U34" s="335">
        <f xml:space="preserve"> IF(AND($F31 &gt;= U32, $F31 &lt;= U33), 1, 0)</f>
        <v>0</v>
      </c>
    </row>
    <row r="35" spans="1:21" hidden="1" outlineLevel="1" x14ac:dyDescent="0.2">
      <c r="A35" s="74"/>
      <c r="B35" s="74"/>
      <c r="C35" s="75"/>
      <c r="D35" s="214"/>
      <c r="E35" s="213"/>
      <c r="F35" s="213"/>
      <c r="G35" s="213"/>
      <c r="H35" s="213"/>
      <c r="I35" s="213"/>
      <c r="J35" s="213"/>
      <c r="K35" s="213"/>
      <c r="L35" s="213"/>
      <c r="M35" s="213"/>
      <c r="N35" s="213"/>
      <c r="O35" s="213"/>
      <c r="P35" s="213"/>
      <c r="Q35" s="213"/>
      <c r="R35" s="213"/>
      <c r="S35" s="213"/>
      <c r="T35" s="213"/>
      <c r="U35" s="213"/>
    </row>
    <row r="36" spans="1:21" hidden="1" outlineLevel="1" x14ac:dyDescent="0.2">
      <c r="A36" s="74"/>
      <c r="B36" s="74" t="s">
        <v>236</v>
      </c>
      <c r="C36" s="75"/>
      <c r="D36" s="214"/>
      <c r="E36" s="213"/>
      <c r="F36" s="213"/>
      <c r="G36" s="213"/>
      <c r="H36" s="213"/>
      <c r="I36" s="213"/>
      <c r="J36" s="213"/>
      <c r="K36" s="213"/>
      <c r="L36" s="213"/>
      <c r="M36" s="213"/>
      <c r="N36" s="213"/>
      <c r="O36" s="213"/>
      <c r="P36" s="213"/>
      <c r="Q36" s="213"/>
      <c r="R36" s="213"/>
      <c r="S36" s="213"/>
      <c r="T36" s="213"/>
      <c r="U36" s="213"/>
    </row>
    <row r="37" spans="1:21" hidden="1" outlineLevel="1" x14ac:dyDescent="0.2">
      <c r="A37" s="74"/>
      <c r="B37" s="74"/>
      <c r="C37" s="75"/>
      <c r="D37" s="214"/>
      <c r="E37" s="44" t="str">
        <f xml:space="preserve"> Inputs!E$26</f>
        <v>Forecast start date</v>
      </c>
      <c r="F37" s="44">
        <f xml:space="preserve"> Inputs!F$26</f>
        <v>43922</v>
      </c>
      <c r="G37" s="44" t="str">
        <f xml:space="preserve"> Inputs!G$26</f>
        <v>date</v>
      </c>
      <c r="H37" s="44"/>
      <c r="I37" s="44"/>
      <c r="J37" s="44"/>
      <c r="K37" s="44"/>
      <c r="L37" s="44"/>
      <c r="M37" s="44"/>
      <c r="N37" s="44"/>
      <c r="O37" s="44"/>
      <c r="P37" s="44"/>
      <c r="Q37" s="44"/>
      <c r="R37" s="44"/>
      <c r="S37" s="44"/>
      <c r="T37" s="44"/>
      <c r="U37" s="44"/>
    </row>
    <row r="38" spans="1:21" hidden="1" outlineLevel="1" x14ac:dyDescent="0.2">
      <c r="A38" s="74"/>
      <c r="B38" s="74"/>
      <c r="C38" s="75"/>
      <c r="D38" s="214"/>
      <c r="E38" s="31" t="str">
        <f xml:space="preserve"> Inputs!E$27</f>
        <v>Forecast duration</v>
      </c>
      <c r="F38" s="31">
        <f xml:space="preserve"> Inputs!F$27</f>
        <v>5</v>
      </c>
      <c r="G38" s="31" t="str">
        <f xml:space="preserve"> Inputs!G$27</f>
        <v>years</v>
      </c>
      <c r="H38" s="31"/>
      <c r="I38" s="31"/>
      <c r="J38" s="31"/>
      <c r="K38" s="31"/>
      <c r="L38" s="31"/>
      <c r="M38" s="31"/>
      <c r="N38" s="31"/>
      <c r="O38" s="31"/>
      <c r="P38" s="31"/>
      <c r="Q38" s="31"/>
      <c r="R38" s="31"/>
      <c r="S38" s="31"/>
      <c r="T38" s="31"/>
      <c r="U38" s="31"/>
    </row>
    <row r="39" spans="1:21" hidden="1" outlineLevel="1" x14ac:dyDescent="0.2">
      <c r="A39" s="74"/>
      <c r="B39" s="74"/>
      <c r="C39" s="75"/>
      <c r="D39" s="214"/>
      <c r="E39" s="30" t="s">
        <v>237</v>
      </c>
      <c r="F39" s="30">
        <f xml:space="preserve"> DATE(YEAR(F37) + F38, MONTH(F37), DAY(F37) - 1)</f>
        <v>45747</v>
      </c>
      <c r="G39" s="30" t="s">
        <v>128</v>
      </c>
      <c r="H39" s="30"/>
      <c r="I39" s="30"/>
      <c r="J39" s="30"/>
      <c r="K39" s="30"/>
      <c r="L39" s="30"/>
      <c r="M39" s="30"/>
      <c r="N39" s="30"/>
      <c r="O39" s="30"/>
      <c r="P39" s="30"/>
      <c r="Q39" s="30"/>
      <c r="R39" s="30"/>
      <c r="S39" s="30"/>
      <c r="T39" s="30"/>
      <c r="U39" s="30"/>
    </row>
    <row r="40" spans="1:21" hidden="1" outlineLevel="1" x14ac:dyDescent="0.2">
      <c r="A40" s="74"/>
      <c r="B40" s="74"/>
      <c r="C40" s="75"/>
      <c r="D40" s="214"/>
      <c r="E40" s="213"/>
      <c r="F40" s="213"/>
      <c r="G40" s="213"/>
      <c r="H40" s="213"/>
      <c r="I40" s="213"/>
      <c r="J40" s="213"/>
      <c r="K40" s="213"/>
      <c r="L40" s="213"/>
      <c r="M40" s="213"/>
      <c r="N40" s="213"/>
      <c r="O40" s="213"/>
      <c r="P40" s="213"/>
      <c r="Q40" s="213"/>
      <c r="R40" s="213"/>
      <c r="S40" s="213"/>
      <c r="T40" s="213"/>
      <c r="U40" s="213"/>
    </row>
    <row r="41" spans="1:21" hidden="1" outlineLevel="1" x14ac:dyDescent="0.2">
      <c r="A41" s="74"/>
      <c r="B41" s="74"/>
      <c r="C41" s="75"/>
      <c r="D41" s="214"/>
      <c r="E41" s="52" t="str">
        <f xml:space="preserve"> E$39</f>
        <v>Forecast end date</v>
      </c>
      <c r="F41" s="52">
        <f xml:space="preserve"> F$39</f>
        <v>45747</v>
      </c>
      <c r="G41" s="52" t="str">
        <f xml:space="preserve"> G$39</f>
        <v>date</v>
      </c>
      <c r="H41" s="52"/>
      <c r="I41" s="52"/>
      <c r="J41" s="52"/>
      <c r="K41" s="52"/>
      <c r="L41" s="52"/>
      <c r="M41" s="52"/>
      <c r="N41" s="52"/>
      <c r="O41" s="52"/>
      <c r="P41" s="52"/>
      <c r="Q41" s="52"/>
      <c r="R41" s="52"/>
      <c r="S41" s="52"/>
      <c r="T41" s="52"/>
      <c r="U41" s="52"/>
    </row>
    <row r="42" spans="1:21" hidden="1" outlineLevel="1" x14ac:dyDescent="0.2">
      <c r="A42" s="74"/>
      <c r="B42" s="74"/>
      <c r="C42" s="75"/>
      <c r="D42" s="214"/>
      <c r="E42" s="22" t="str">
        <f t="shared" ref="E42:U42" si="10" xml:space="preserve"> E$20</f>
        <v>Model period beginning</v>
      </c>
      <c r="F42" s="22">
        <f t="shared" si="10"/>
        <v>0</v>
      </c>
      <c r="G42" s="22" t="str">
        <f t="shared" si="10"/>
        <v>date</v>
      </c>
      <c r="H42" s="22">
        <f t="shared" si="10"/>
        <v>0</v>
      </c>
      <c r="I42" s="22">
        <f t="shared" si="10"/>
        <v>0</v>
      </c>
      <c r="J42" s="22">
        <f t="shared" si="10"/>
        <v>41000</v>
      </c>
      <c r="K42" s="22">
        <f t="shared" si="10"/>
        <v>41365</v>
      </c>
      <c r="L42" s="22">
        <f t="shared" si="10"/>
        <v>41730</v>
      </c>
      <c r="M42" s="22">
        <f t="shared" si="10"/>
        <v>42095</v>
      </c>
      <c r="N42" s="22">
        <f t="shared" si="10"/>
        <v>42461</v>
      </c>
      <c r="O42" s="22">
        <f t="shared" si="10"/>
        <v>42826</v>
      </c>
      <c r="P42" s="22">
        <f t="shared" si="10"/>
        <v>43191</v>
      </c>
      <c r="Q42" s="22">
        <f t="shared" si="10"/>
        <v>43556</v>
      </c>
      <c r="R42" s="22">
        <f t="shared" si="10"/>
        <v>43922</v>
      </c>
      <c r="S42" s="22">
        <f t="shared" si="10"/>
        <v>44287</v>
      </c>
      <c r="T42" s="22">
        <f t="shared" si="10"/>
        <v>44652</v>
      </c>
      <c r="U42" s="22">
        <f t="shared" si="10"/>
        <v>45017</v>
      </c>
    </row>
    <row r="43" spans="1:21" hidden="1" outlineLevel="1" x14ac:dyDescent="0.2">
      <c r="A43" s="74"/>
      <c r="B43" s="74"/>
      <c r="C43" s="75"/>
      <c r="D43" s="214"/>
      <c r="E43" s="22" t="str">
        <f t="shared" ref="E43:U43" si="11" xml:space="preserve"> E$25</f>
        <v>Model period ending</v>
      </c>
      <c r="F43" s="22">
        <f t="shared" si="11"/>
        <v>0</v>
      </c>
      <c r="G43" s="22" t="str">
        <f t="shared" si="11"/>
        <v>date</v>
      </c>
      <c r="H43" s="22">
        <f t="shared" si="11"/>
        <v>0</v>
      </c>
      <c r="I43" s="18">
        <f t="shared" si="11"/>
        <v>0</v>
      </c>
      <c r="J43" s="22">
        <f t="shared" si="11"/>
        <v>41364</v>
      </c>
      <c r="K43" s="22">
        <f t="shared" si="11"/>
        <v>41729</v>
      </c>
      <c r="L43" s="22">
        <f t="shared" si="11"/>
        <v>42094</v>
      </c>
      <c r="M43" s="22">
        <f t="shared" si="11"/>
        <v>42460</v>
      </c>
      <c r="N43" s="22">
        <f t="shared" si="11"/>
        <v>42825</v>
      </c>
      <c r="O43" s="22">
        <f t="shared" si="11"/>
        <v>43190</v>
      </c>
      <c r="P43" s="22">
        <f t="shared" si="11"/>
        <v>43555</v>
      </c>
      <c r="Q43" s="22">
        <f t="shared" si="11"/>
        <v>43921</v>
      </c>
      <c r="R43" s="22">
        <f t="shared" si="11"/>
        <v>44286</v>
      </c>
      <c r="S43" s="22">
        <f t="shared" si="11"/>
        <v>44651</v>
      </c>
      <c r="T43" s="22">
        <f t="shared" si="11"/>
        <v>45016</v>
      </c>
      <c r="U43" s="22">
        <f t="shared" si="11"/>
        <v>45382</v>
      </c>
    </row>
    <row r="44" spans="1:21" s="233" customFormat="1" hidden="1" outlineLevel="1" x14ac:dyDescent="0.2">
      <c r="A44" s="331"/>
      <c r="B44" s="331"/>
      <c r="C44" s="332"/>
      <c r="D44" s="333"/>
      <c r="E44" s="335" t="s">
        <v>236</v>
      </c>
      <c r="F44" s="335"/>
      <c r="G44" s="335" t="s">
        <v>231</v>
      </c>
      <c r="H44" s="335">
        <f xml:space="preserve"> SUM(J44:U44)</f>
        <v>0</v>
      </c>
      <c r="I44" s="335"/>
      <c r="J44" s="335">
        <f t="shared" ref="J44:U44" si="12" xml:space="preserve"> IF(AND($F41 &gt;= J42, $F41 &lt;= J43), 1, 0)</f>
        <v>0</v>
      </c>
      <c r="K44" s="335">
        <f t="shared" si="12"/>
        <v>0</v>
      </c>
      <c r="L44" s="335">
        <f t="shared" si="12"/>
        <v>0</v>
      </c>
      <c r="M44" s="335">
        <f t="shared" si="12"/>
        <v>0</v>
      </c>
      <c r="N44" s="335">
        <f t="shared" si="12"/>
        <v>0</v>
      </c>
      <c r="O44" s="335">
        <f t="shared" si="12"/>
        <v>0</v>
      </c>
      <c r="P44" s="335">
        <f t="shared" si="12"/>
        <v>0</v>
      </c>
      <c r="Q44" s="335">
        <f t="shared" si="12"/>
        <v>0</v>
      </c>
      <c r="R44" s="335">
        <f t="shared" si="12"/>
        <v>0</v>
      </c>
      <c r="S44" s="335">
        <f t="shared" si="12"/>
        <v>0</v>
      </c>
      <c r="T44" s="335">
        <f t="shared" si="12"/>
        <v>0</v>
      </c>
      <c r="U44" s="335">
        <f t="shared" si="12"/>
        <v>0</v>
      </c>
    </row>
    <row r="45" spans="1:21" hidden="1" outlineLevel="1" x14ac:dyDescent="0.2">
      <c r="A45" s="74"/>
      <c r="B45" s="74"/>
      <c r="C45" s="75"/>
      <c r="D45" s="214"/>
      <c r="E45" s="213"/>
      <c r="F45" s="213"/>
      <c r="G45" s="213"/>
      <c r="H45" s="213"/>
      <c r="I45" s="213"/>
      <c r="J45" s="213"/>
      <c r="K45" s="213"/>
      <c r="L45" s="213"/>
      <c r="M45" s="213"/>
      <c r="N45" s="213"/>
      <c r="O45" s="213"/>
      <c r="P45" s="213"/>
      <c r="Q45" s="213"/>
      <c r="R45" s="213"/>
      <c r="S45" s="213"/>
      <c r="T45" s="213"/>
      <c r="U45" s="213"/>
    </row>
    <row r="46" spans="1:21" hidden="1" outlineLevel="1" x14ac:dyDescent="0.2">
      <c r="A46" s="74"/>
      <c r="B46" s="74" t="s">
        <v>238</v>
      </c>
      <c r="C46" s="75"/>
      <c r="D46" s="214"/>
      <c r="E46" s="213"/>
      <c r="F46" s="213"/>
      <c r="G46" s="213"/>
      <c r="H46" s="213"/>
      <c r="I46" s="213"/>
      <c r="J46" s="213"/>
      <c r="K46" s="213"/>
      <c r="L46" s="213"/>
      <c r="M46" s="213"/>
      <c r="N46" s="213"/>
      <c r="O46" s="213"/>
      <c r="P46" s="213"/>
      <c r="Q46" s="213"/>
      <c r="R46" s="213"/>
      <c r="S46" s="213"/>
      <c r="T46" s="213"/>
      <c r="U46" s="213"/>
    </row>
    <row r="47" spans="1:21" hidden="1" outlineLevel="1" x14ac:dyDescent="0.2">
      <c r="A47" s="74"/>
      <c r="B47" s="74"/>
      <c r="C47" s="75"/>
      <c r="D47" s="214"/>
      <c r="E47" s="36" t="str">
        <f xml:space="preserve"> E$34</f>
        <v>Forecast start period flag</v>
      </c>
      <c r="F47" s="36">
        <f t="shared" ref="F47:U47" si="13" xml:space="preserve"> F$34</f>
        <v>0</v>
      </c>
      <c r="G47" s="36" t="str">
        <f t="shared" si="13"/>
        <v>flag</v>
      </c>
      <c r="H47" s="36">
        <f t="shared" si="13"/>
        <v>1</v>
      </c>
      <c r="I47" s="36">
        <f t="shared" si="13"/>
        <v>0</v>
      </c>
      <c r="J47" s="36">
        <f t="shared" si="13"/>
        <v>0</v>
      </c>
      <c r="K47" s="36">
        <f t="shared" si="13"/>
        <v>0</v>
      </c>
      <c r="L47" s="36">
        <f t="shared" si="13"/>
        <v>0</v>
      </c>
      <c r="M47" s="36">
        <f t="shared" si="13"/>
        <v>0</v>
      </c>
      <c r="N47" s="36">
        <f t="shared" si="13"/>
        <v>0</v>
      </c>
      <c r="O47" s="36">
        <f t="shared" si="13"/>
        <v>0</v>
      </c>
      <c r="P47" s="36">
        <f t="shared" si="13"/>
        <v>0</v>
      </c>
      <c r="Q47" s="36">
        <f t="shared" si="13"/>
        <v>0</v>
      </c>
      <c r="R47" s="36">
        <f t="shared" si="13"/>
        <v>1</v>
      </c>
      <c r="S47" s="36">
        <f t="shared" si="13"/>
        <v>0</v>
      </c>
      <c r="T47" s="36">
        <f t="shared" si="13"/>
        <v>0</v>
      </c>
      <c r="U47" s="36">
        <f t="shared" si="13"/>
        <v>0</v>
      </c>
    </row>
    <row r="48" spans="1:21" hidden="1" outlineLevel="1" x14ac:dyDescent="0.2">
      <c r="A48" s="74"/>
      <c r="B48" s="74"/>
      <c r="C48" s="75"/>
      <c r="D48" s="214"/>
      <c r="E48" s="36" t="str">
        <f xml:space="preserve"> E$44</f>
        <v>Forecast end period flag</v>
      </c>
      <c r="F48" s="36">
        <f t="shared" ref="F48:U48" si="14" xml:space="preserve"> F$44</f>
        <v>0</v>
      </c>
      <c r="G48" s="36" t="str">
        <f t="shared" si="14"/>
        <v>flag</v>
      </c>
      <c r="H48" s="36">
        <f t="shared" si="14"/>
        <v>0</v>
      </c>
      <c r="I48" s="36">
        <f t="shared" si="14"/>
        <v>0</v>
      </c>
      <c r="J48" s="36">
        <f t="shared" si="14"/>
        <v>0</v>
      </c>
      <c r="K48" s="36">
        <f t="shared" si="14"/>
        <v>0</v>
      </c>
      <c r="L48" s="36">
        <f t="shared" si="14"/>
        <v>0</v>
      </c>
      <c r="M48" s="36">
        <f t="shared" si="14"/>
        <v>0</v>
      </c>
      <c r="N48" s="36">
        <f t="shared" si="14"/>
        <v>0</v>
      </c>
      <c r="O48" s="36">
        <f t="shared" si="14"/>
        <v>0</v>
      </c>
      <c r="P48" s="36">
        <f t="shared" si="14"/>
        <v>0</v>
      </c>
      <c r="Q48" s="36">
        <f t="shared" si="14"/>
        <v>0</v>
      </c>
      <c r="R48" s="36">
        <f t="shared" si="14"/>
        <v>0</v>
      </c>
      <c r="S48" s="36">
        <f t="shared" si="14"/>
        <v>0</v>
      </c>
      <c r="T48" s="36">
        <f t="shared" si="14"/>
        <v>0</v>
      </c>
      <c r="U48" s="36">
        <f t="shared" si="14"/>
        <v>0</v>
      </c>
    </row>
    <row r="49" spans="1:21" s="233" customFormat="1" hidden="1" outlineLevel="1" x14ac:dyDescent="0.2">
      <c r="A49" s="331"/>
      <c r="B49" s="331"/>
      <c r="C49" s="332"/>
      <c r="D49" s="333"/>
      <c r="E49" s="334" t="s">
        <v>238</v>
      </c>
      <c r="F49" s="335"/>
      <c r="G49" s="335" t="s">
        <v>231</v>
      </c>
      <c r="H49" s="335">
        <f xml:space="preserve"> SUM(J49:U49)</f>
        <v>4</v>
      </c>
      <c r="I49" s="336"/>
      <c r="J49" s="335">
        <f xml:space="preserve"> J47 + I49 - I48</f>
        <v>0</v>
      </c>
      <c r="K49" s="335">
        <f t="shared" ref="K49:R49" si="15" xml:space="preserve"> K47 + J49 - J48</f>
        <v>0</v>
      </c>
      <c r="L49" s="335">
        <f t="shared" si="15"/>
        <v>0</v>
      </c>
      <c r="M49" s="335">
        <f t="shared" si="15"/>
        <v>0</v>
      </c>
      <c r="N49" s="335">
        <f t="shared" si="15"/>
        <v>0</v>
      </c>
      <c r="O49" s="335">
        <f t="shared" si="15"/>
        <v>0</v>
      </c>
      <c r="P49" s="335">
        <f t="shared" si="15"/>
        <v>0</v>
      </c>
      <c r="Q49" s="335">
        <f t="shared" si="15"/>
        <v>0</v>
      </c>
      <c r="R49" s="335">
        <f t="shared" si="15"/>
        <v>1</v>
      </c>
      <c r="S49" s="335">
        <f xml:space="preserve"> S47 + R49 - R48</f>
        <v>1</v>
      </c>
      <c r="T49" s="335">
        <f xml:space="preserve"> T47 + S49 - S48</f>
        <v>1</v>
      </c>
      <c r="U49" s="335">
        <f xml:space="preserve"> U47 + T49 - T48</f>
        <v>1</v>
      </c>
    </row>
    <row r="50" spans="1:21" s="233" customFormat="1" hidden="1" outlineLevel="1" x14ac:dyDescent="0.2">
      <c r="A50" s="331"/>
      <c r="B50" s="331"/>
      <c r="C50" s="332"/>
      <c r="D50" s="333"/>
      <c r="E50" s="335" t="s">
        <v>239</v>
      </c>
      <c r="F50" s="335">
        <f xml:space="preserve"> SUM(J49:U49)</f>
        <v>4</v>
      </c>
      <c r="G50" s="335" t="s">
        <v>240</v>
      </c>
      <c r="H50" s="335"/>
      <c r="I50" s="335"/>
      <c r="J50" s="335"/>
      <c r="K50" s="335"/>
      <c r="L50" s="335"/>
      <c r="M50" s="335"/>
      <c r="N50" s="335"/>
      <c r="O50" s="335"/>
      <c r="P50" s="335"/>
      <c r="Q50" s="335"/>
      <c r="R50" s="335"/>
      <c r="S50" s="335"/>
      <c r="T50" s="335"/>
      <c r="U50" s="335"/>
    </row>
    <row r="51" spans="1:21" hidden="1" outlineLevel="1" x14ac:dyDescent="0.2">
      <c r="A51" s="74"/>
      <c r="B51" s="74"/>
      <c r="C51" s="75"/>
      <c r="D51" s="214"/>
      <c r="E51" s="213"/>
      <c r="F51" s="213"/>
      <c r="G51" s="213"/>
      <c r="H51" s="213"/>
      <c r="I51" s="213"/>
      <c r="J51" s="213"/>
      <c r="K51" s="213"/>
      <c r="L51" s="213"/>
      <c r="M51" s="213"/>
      <c r="N51" s="213"/>
      <c r="O51" s="213"/>
      <c r="P51" s="213"/>
      <c r="Q51" s="213"/>
      <c r="R51" s="213"/>
      <c r="S51" s="213"/>
      <c r="T51" s="213"/>
      <c r="U51" s="213"/>
    </row>
    <row r="52" spans="1:21" hidden="1" outlineLevel="1" x14ac:dyDescent="0.2">
      <c r="A52" s="74"/>
      <c r="B52" s="74" t="s">
        <v>241</v>
      </c>
      <c r="C52" s="75"/>
      <c r="D52" s="214"/>
      <c r="E52" s="213"/>
      <c r="F52" s="213"/>
      <c r="G52" s="213"/>
      <c r="H52" s="213"/>
      <c r="I52" s="213"/>
      <c r="J52" s="213"/>
      <c r="K52" s="213"/>
      <c r="L52" s="213"/>
      <c r="M52" s="213"/>
      <c r="N52" s="213"/>
      <c r="O52" s="213"/>
      <c r="P52" s="213"/>
      <c r="Q52" s="213"/>
      <c r="R52" s="213"/>
      <c r="S52" s="213"/>
      <c r="T52" s="213"/>
      <c r="U52" s="213"/>
    </row>
    <row r="53" spans="1:21" hidden="1" outlineLevel="1" x14ac:dyDescent="0.2">
      <c r="A53" s="74"/>
      <c r="B53" s="74"/>
      <c r="C53" s="75"/>
      <c r="D53" s="214"/>
      <c r="E53" s="36" t="str">
        <f xml:space="preserve"> E$14</f>
        <v>1st model column flag</v>
      </c>
      <c r="F53" s="36">
        <f t="shared" ref="F53:U53" si="16" xml:space="preserve"> F$14</f>
        <v>0</v>
      </c>
      <c r="G53" s="36" t="str">
        <f t="shared" si="16"/>
        <v>flag</v>
      </c>
      <c r="H53" s="36">
        <f t="shared" si="16"/>
        <v>1</v>
      </c>
      <c r="I53" s="36">
        <f t="shared" si="16"/>
        <v>0</v>
      </c>
      <c r="J53" s="36">
        <f t="shared" si="16"/>
        <v>1</v>
      </c>
      <c r="K53" s="36">
        <f t="shared" si="16"/>
        <v>0</v>
      </c>
      <c r="L53" s="36">
        <f t="shared" si="16"/>
        <v>0</v>
      </c>
      <c r="M53" s="36">
        <f t="shared" si="16"/>
        <v>0</v>
      </c>
      <c r="N53" s="36">
        <f t="shared" si="16"/>
        <v>0</v>
      </c>
      <c r="O53" s="36">
        <f t="shared" si="16"/>
        <v>0</v>
      </c>
      <c r="P53" s="36">
        <f t="shared" si="16"/>
        <v>0</v>
      </c>
      <c r="Q53" s="36">
        <f t="shared" si="16"/>
        <v>0</v>
      </c>
      <c r="R53" s="36">
        <f t="shared" si="16"/>
        <v>0</v>
      </c>
      <c r="S53" s="36">
        <f t="shared" si="16"/>
        <v>0</v>
      </c>
      <c r="T53" s="36">
        <f t="shared" si="16"/>
        <v>0</v>
      </c>
      <c r="U53" s="36">
        <f t="shared" si="16"/>
        <v>0</v>
      </c>
    </row>
    <row r="54" spans="1:21" hidden="1" outlineLevel="1" x14ac:dyDescent="0.2">
      <c r="A54" s="74"/>
      <c r="B54" s="74"/>
      <c r="C54" s="75"/>
      <c r="D54" s="214"/>
      <c r="E54" s="36" t="str">
        <f xml:space="preserve"> E$34</f>
        <v>Forecast start period flag</v>
      </c>
      <c r="F54" s="36">
        <f t="shared" ref="F54:U54" si="17" xml:space="preserve"> F$34</f>
        <v>0</v>
      </c>
      <c r="G54" s="36" t="str">
        <f t="shared" si="17"/>
        <v>flag</v>
      </c>
      <c r="H54" s="36">
        <f t="shared" si="17"/>
        <v>1</v>
      </c>
      <c r="I54" s="36">
        <f t="shared" si="17"/>
        <v>0</v>
      </c>
      <c r="J54" s="36">
        <f t="shared" si="17"/>
        <v>0</v>
      </c>
      <c r="K54" s="36">
        <f t="shared" si="17"/>
        <v>0</v>
      </c>
      <c r="L54" s="36">
        <f t="shared" si="17"/>
        <v>0</v>
      </c>
      <c r="M54" s="36">
        <f t="shared" si="17"/>
        <v>0</v>
      </c>
      <c r="N54" s="36">
        <f t="shared" si="17"/>
        <v>0</v>
      </c>
      <c r="O54" s="36">
        <f t="shared" si="17"/>
        <v>0</v>
      </c>
      <c r="P54" s="36">
        <f t="shared" si="17"/>
        <v>0</v>
      </c>
      <c r="Q54" s="36">
        <f t="shared" si="17"/>
        <v>0</v>
      </c>
      <c r="R54" s="36">
        <f t="shared" si="17"/>
        <v>1</v>
      </c>
      <c r="S54" s="36">
        <f t="shared" si="17"/>
        <v>0</v>
      </c>
      <c r="T54" s="36">
        <f t="shared" si="17"/>
        <v>0</v>
      </c>
      <c r="U54" s="36">
        <f t="shared" si="17"/>
        <v>0</v>
      </c>
    </row>
    <row r="55" spans="1:21" s="23" customFormat="1" hidden="1" outlineLevel="1" x14ac:dyDescent="0.2">
      <c r="A55" s="74"/>
      <c r="B55" s="74"/>
      <c r="C55" s="75"/>
      <c r="D55" s="214"/>
      <c r="E55" s="213" t="s">
        <v>241</v>
      </c>
      <c r="F55" s="213"/>
      <c r="G55" s="213" t="s">
        <v>231</v>
      </c>
      <c r="H55" s="213">
        <f xml:space="preserve"> SUM(J55:U55)</f>
        <v>8</v>
      </c>
      <c r="I55" s="168"/>
      <c r="J55" s="213">
        <f xml:space="preserve"> J53 + I55 - J54</f>
        <v>1</v>
      </c>
      <c r="K55" s="213">
        <f t="shared" ref="K55:R55" si="18" xml:space="preserve"> K53 + J55 - K54</f>
        <v>1</v>
      </c>
      <c r="L55" s="213">
        <f t="shared" si="18"/>
        <v>1</v>
      </c>
      <c r="M55" s="213">
        <f t="shared" si="18"/>
        <v>1</v>
      </c>
      <c r="N55" s="213">
        <f t="shared" si="18"/>
        <v>1</v>
      </c>
      <c r="O55" s="213">
        <f t="shared" si="18"/>
        <v>1</v>
      </c>
      <c r="P55" s="213">
        <f t="shared" si="18"/>
        <v>1</v>
      </c>
      <c r="Q55" s="213">
        <f t="shared" si="18"/>
        <v>1</v>
      </c>
      <c r="R55" s="213">
        <f t="shared" si="18"/>
        <v>0</v>
      </c>
      <c r="S55" s="213">
        <f xml:space="preserve"> S53 + R55 - S54</f>
        <v>0</v>
      </c>
      <c r="T55" s="213">
        <f xml:space="preserve"> T53 + S55 - T54</f>
        <v>0</v>
      </c>
      <c r="U55" s="213">
        <f xml:space="preserve"> U53 + T55 - U54</f>
        <v>0</v>
      </c>
    </row>
    <row r="56" spans="1:21" hidden="1" outlineLevel="1" x14ac:dyDescent="0.2">
      <c r="A56" s="74"/>
      <c r="B56" s="74"/>
      <c r="C56" s="75"/>
      <c r="D56" s="214"/>
      <c r="E56" s="213" t="s">
        <v>242</v>
      </c>
      <c r="F56" s="213">
        <f xml:space="preserve"> SUM(J55:U55)</f>
        <v>8</v>
      </c>
      <c r="G56" s="213" t="s">
        <v>240</v>
      </c>
      <c r="H56" s="213"/>
      <c r="I56" s="213"/>
      <c r="J56" s="213"/>
      <c r="K56" s="213"/>
      <c r="L56" s="213"/>
      <c r="M56" s="213"/>
      <c r="N56" s="213"/>
      <c r="O56" s="213"/>
      <c r="P56" s="213"/>
      <c r="Q56" s="213"/>
      <c r="R56" s="213"/>
      <c r="S56" s="213"/>
      <c r="T56" s="213"/>
      <c r="U56" s="213"/>
    </row>
    <row r="57" spans="1:21" hidden="1" outlineLevel="1" x14ac:dyDescent="0.2">
      <c r="A57" s="74"/>
      <c r="B57" s="74"/>
      <c r="C57" s="75"/>
      <c r="D57" s="214"/>
      <c r="E57" s="213"/>
      <c r="F57" s="213"/>
      <c r="G57" s="213"/>
      <c r="H57" s="213"/>
      <c r="I57" s="213"/>
      <c r="J57" s="213"/>
      <c r="K57" s="213"/>
      <c r="L57" s="213"/>
      <c r="M57" s="213"/>
      <c r="N57" s="213"/>
      <c r="O57" s="213"/>
      <c r="P57" s="213"/>
      <c r="Q57" s="213"/>
      <c r="R57" s="213"/>
      <c r="S57" s="213"/>
      <c r="T57" s="213"/>
      <c r="U57" s="213"/>
    </row>
    <row r="58" spans="1:21" hidden="1" outlineLevel="1" x14ac:dyDescent="0.2">
      <c r="A58" s="74"/>
      <c r="B58" s="74" t="s">
        <v>243</v>
      </c>
      <c r="C58" s="75"/>
      <c r="D58" s="214"/>
      <c r="E58" s="213"/>
      <c r="F58" s="213"/>
      <c r="G58" s="213"/>
      <c r="H58" s="213"/>
      <c r="I58" s="213"/>
      <c r="J58" s="213"/>
      <c r="K58" s="213"/>
      <c r="L58" s="213"/>
      <c r="M58" s="213"/>
      <c r="N58" s="213"/>
      <c r="O58" s="213"/>
      <c r="P58" s="213"/>
      <c r="Q58" s="213"/>
      <c r="R58" s="213"/>
      <c r="S58" s="213"/>
      <c r="T58" s="213"/>
      <c r="U58" s="213"/>
    </row>
    <row r="59" spans="1:21" hidden="1" outlineLevel="1" x14ac:dyDescent="0.2">
      <c r="A59" s="74"/>
      <c r="B59" s="74"/>
      <c r="C59" s="75"/>
      <c r="D59" s="214"/>
      <c r="E59" s="36" t="str">
        <f xml:space="preserve"> E$44</f>
        <v>Forecast end period flag</v>
      </c>
      <c r="F59" s="36">
        <f t="shared" ref="F59:U59" si="19" xml:space="preserve"> F$44</f>
        <v>0</v>
      </c>
      <c r="G59" s="36" t="str">
        <f t="shared" si="19"/>
        <v>flag</v>
      </c>
      <c r="H59" s="36">
        <f t="shared" si="19"/>
        <v>0</v>
      </c>
      <c r="I59" s="190">
        <f t="shared" si="19"/>
        <v>0</v>
      </c>
      <c r="J59" s="36">
        <f t="shared" si="19"/>
        <v>0</v>
      </c>
      <c r="K59" s="36">
        <f t="shared" si="19"/>
        <v>0</v>
      </c>
      <c r="L59" s="36">
        <f t="shared" si="19"/>
        <v>0</v>
      </c>
      <c r="M59" s="36">
        <f t="shared" si="19"/>
        <v>0</v>
      </c>
      <c r="N59" s="36">
        <f t="shared" si="19"/>
        <v>0</v>
      </c>
      <c r="O59" s="36">
        <f t="shared" si="19"/>
        <v>0</v>
      </c>
      <c r="P59" s="36">
        <f t="shared" si="19"/>
        <v>0</v>
      </c>
      <c r="Q59" s="36">
        <f t="shared" si="19"/>
        <v>0</v>
      </c>
      <c r="R59" s="36">
        <f t="shared" si="19"/>
        <v>0</v>
      </c>
      <c r="S59" s="36">
        <f t="shared" si="19"/>
        <v>0</v>
      </c>
      <c r="T59" s="36">
        <f t="shared" si="19"/>
        <v>0</v>
      </c>
      <c r="U59" s="36">
        <f t="shared" si="19"/>
        <v>0</v>
      </c>
    </row>
    <row r="60" spans="1:21" s="233" customFormat="1" hidden="1" outlineLevel="1" x14ac:dyDescent="0.2">
      <c r="A60" s="331"/>
      <c r="B60" s="331"/>
      <c r="C60" s="332"/>
      <c r="D60" s="333"/>
      <c r="E60" s="335" t="s">
        <v>243</v>
      </c>
      <c r="F60" s="335"/>
      <c r="G60" s="335" t="s">
        <v>231</v>
      </c>
      <c r="H60" s="335">
        <f xml:space="preserve"> SUM(J60:U60)</f>
        <v>0</v>
      </c>
      <c r="I60" s="335"/>
      <c r="J60" s="335">
        <f xml:space="preserve"> I59</f>
        <v>0</v>
      </c>
      <c r="K60" s="335">
        <f t="shared" ref="K60:R60" si="20" xml:space="preserve"> J59</f>
        <v>0</v>
      </c>
      <c r="L60" s="335">
        <f t="shared" si="20"/>
        <v>0</v>
      </c>
      <c r="M60" s="335">
        <f t="shared" si="20"/>
        <v>0</v>
      </c>
      <c r="N60" s="335">
        <f t="shared" si="20"/>
        <v>0</v>
      </c>
      <c r="O60" s="335">
        <f t="shared" si="20"/>
        <v>0</v>
      </c>
      <c r="P60" s="335">
        <f t="shared" si="20"/>
        <v>0</v>
      </c>
      <c r="Q60" s="335">
        <f t="shared" si="20"/>
        <v>0</v>
      </c>
      <c r="R60" s="335">
        <f t="shared" si="20"/>
        <v>0</v>
      </c>
      <c r="S60" s="335">
        <f xml:space="preserve"> R59</f>
        <v>0</v>
      </c>
      <c r="T60" s="335">
        <f xml:space="preserve"> S59</f>
        <v>0</v>
      </c>
      <c r="U60" s="335">
        <f xml:space="preserve"> T59</f>
        <v>0</v>
      </c>
    </row>
    <row r="61" spans="1:21" hidden="1" outlineLevel="1" x14ac:dyDescent="0.2">
      <c r="A61" s="74"/>
      <c r="B61" s="74"/>
      <c r="C61" s="75"/>
      <c r="D61" s="214"/>
      <c r="E61" s="213"/>
      <c r="F61" s="213"/>
      <c r="G61" s="213"/>
      <c r="H61" s="213"/>
      <c r="I61" s="213"/>
      <c r="J61" s="213"/>
      <c r="K61" s="213"/>
      <c r="L61" s="213"/>
      <c r="M61" s="213"/>
      <c r="N61" s="213"/>
      <c r="O61" s="213"/>
      <c r="P61" s="213"/>
      <c r="Q61" s="213"/>
      <c r="R61" s="213"/>
      <c r="S61" s="213"/>
      <c r="T61" s="213"/>
      <c r="U61" s="213"/>
    </row>
    <row r="62" spans="1:21" hidden="1" outlineLevel="1" x14ac:dyDescent="0.2">
      <c r="A62" s="74"/>
      <c r="B62" s="74" t="s">
        <v>244</v>
      </c>
      <c r="C62" s="75"/>
      <c r="D62" s="214"/>
      <c r="E62" s="213"/>
      <c r="F62" s="213"/>
      <c r="G62" s="213"/>
      <c r="H62" s="213"/>
      <c r="I62" s="213"/>
      <c r="J62" s="213"/>
      <c r="K62" s="213"/>
      <c r="L62" s="213"/>
      <c r="M62" s="213"/>
      <c r="N62" s="213"/>
      <c r="O62" s="213"/>
      <c r="P62" s="213"/>
      <c r="Q62" s="213"/>
      <c r="R62" s="213"/>
      <c r="S62" s="213"/>
      <c r="T62" s="213"/>
      <c r="U62" s="213"/>
    </row>
    <row r="63" spans="1:21" hidden="1" outlineLevel="1" x14ac:dyDescent="0.2">
      <c r="A63" s="74"/>
      <c r="B63" s="74"/>
      <c r="C63" s="75"/>
      <c r="D63" s="214"/>
      <c r="E63" s="36" t="str">
        <f t="shared" ref="E63:U63" si="21" xml:space="preserve"> E$60</f>
        <v>First post-forecast period flag</v>
      </c>
      <c r="F63" s="36">
        <f t="shared" si="21"/>
        <v>0</v>
      </c>
      <c r="G63" s="36" t="str">
        <f t="shared" si="21"/>
        <v>flag</v>
      </c>
      <c r="H63" s="36">
        <f t="shared" si="21"/>
        <v>0</v>
      </c>
      <c r="I63" s="35">
        <f t="shared" si="21"/>
        <v>0</v>
      </c>
      <c r="J63" s="36">
        <f t="shared" si="21"/>
        <v>0</v>
      </c>
      <c r="K63" s="36">
        <f t="shared" si="21"/>
        <v>0</v>
      </c>
      <c r="L63" s="36">
        <f t="shared" si="21"/>
        <v>0</v>
      </c>
      <c r="M63" s="36">
        <f t="shared" si="21"/>
        <v>0</v>
      </c>
      <c r="N63" s="36">
        <f t="shared" si="21"/>
        <v>0</v>
      </c>
      <c r="O63" s="36">
        <f t="shared" si="21"/>
        <v>0</v>
      </c>
      <c r="P63" s="36">
        <f t="shared" si="21"/>
        <v>0</v>
      </c>
      <c r="Q63" s="36">
        <f t="shared" si="21"/>
        <v>0</v>
      </c>
      <c r="R63" s="36">
        <f t="shared" si="21"/>
        <v>0</v>
      </c>
      <c r="S63" s="36">
        <f t="shared" si="21"/>
        <v>0</v>
      </c>
      <c r="T63" s="36">
        <f t="shared" si="21"/>
        <v>0</v>
      </c>
      <c r="U63" s="36">
        <f t="shared" si="21"/>
        <v>0</v>
      </c>
    </row>
    <row r="64" spans="1:21" hidden="1" outlineLevel="1" x14ac:dyDescent="0.2">
      <c r="A64" s="74"/>
      <c r="B64" s="74"/>
      <c r="C64" s="75"/>
      <c r="D64" s="214"/>
      <c r="E64" s="213" t="s">
        <v>244</v>
      </c>
      <c r="F64" s="213"/>
      <c r="G64" s="213" t="s">
        <v>231</v>
      </c>
      <c r="H64" s="213">
        <f xml:space="preserve"> SUM(J64:U64)</f>
        <v>0</v>
      </c>
      <c r="I64" s="168"/>
      <c r="J64" s="213">
        <f xml:space="preserve"> J63 + I64</f>
        <v>0</v>
      </c>
      <c r="K64" s="213">
        <f t="shared" ref="K64:R64" si="22" xml:space="preserve"> K63 + J64</f>
        <v>0</v>
      </c>
      <c r="L64" s="213">
        <f t="shared" si="22"/>
        <v>0</v>
      </c>
      <c r="M64" s="213">
        <f t="shared" si="22"/>
        <v>0</v>
      </c>
      <c r="N64" s="213">
        <f t="shared" si="22"/>
        <v>0</v>
      </c>
      <c r="O64" s="213">
        <f t="shared" si="22"/>
        <v>0</v>
      </c>
      <c r="P64" s="213">
        <f t="shared" si="22"/>
        <v>0</v>
      </c>
      <c r="Q64" s="213">
        <f t="shared" si="22"/>
        <v>0</v>
      </c>
      <c r="R64" s="213">
        <f t="shared" si="22"/>
        <v>0</v>
      </c>
      <c r="S64" s="213">
        <f xml:space="preserve"> S63 + R64</f>
        <v>0</v>
      </c>
      <c r="T64" s="213">
        <f xml:space="preserve"> T63 + S64</f>
        <v>0</v>
      </c>
      <c r="U64" s="213">
        <f xml:space="preserve"> U63 + T64</f>
        <v>0</v>
      </c>
    </row>
    <row r="65" spans="1:21" hidden="1" outlineLevel="1" x14ac:dyDescent="0.2">
      <c r="A65" s="74"/>
      <c r="B65" s="74"/>
      <c r="C65" s="75"/>
      <c r="D65" s="214"/>
      <c r="E65" s="213" t="s">
        <v>245</v>
      </c>
      <c r="F65" s="213">
        <f xml:space="preserve"> SUM(J64:U64)</f>
        <v>0</v>
      </c>
      <c r="G65" s="213" t="s">
        <v>240</v>
      </c>
      <c r="H65" s="213"/>
      <c r="I65" s="213"/>
      <c r="J65" s="213"/>
      <c r="K65" s="213"/>
      <c r="L65" s="213"/>
      <c r="M65" s="213"/>
      <c r="N65" s="213"/>
      <c r="O65" s="213"/>
      <c r="P65" s="213"/>
      <c r="Q65" s="213"/>
      <c r="R65" s="213"/>
      <c r="S65" s="213"/>
      <c r="T65" s="213"/>
      <c r="U65" s="213"/>
    </row>
    <row r="66" spans="1:21" x14ac:dyDescent="0.2">
      <c r="A66" s="74"/>
      <c r="B66" s="74"/>
      <c r="C66" s="75"/>
      <c r="D66" s="214"/>
      <c r="E66" s="213"/>
      <c r="F66" s="213"/>
      <c r="G66" s="213"/>
      <c r="H66" s="213"/>
      <c r="I66" s="213"/>
      <c r="J66" s="213"/>
      <c r="K66" s="213"/>
      <c r="L66" s="213"/>
      <c r="M66" s="213"/>
      <c r="N66" s="213"/>
      <c r="O66" s="213"/>
      <c r="P66" s="213"/>
      <c r="Q66" s="213"/>
      <c r="R66" s="213"/>
      <c r="S66" s="213"/>
      <c r="T66" s="213"/>
      <c r="U66" s="213"/>
    </row>
    <row r="67" spans="1:21" ht="12.75" customHeight="1" collapsed="1" x14ac:dyDescent="0.2">
      <c r="A67" s="81" t="s">
        <v>246</v>
      </c>
      <c r="B67" s="81"/>
      <c r="C67" s="82"/>
      <c r="D67" s="81"/>
      <c r="E67" s="81"/>
      <c r="F67" s="81"/>
      <c r="G67" s="81"/>
      <c r="H67" s="81"/>
      <c r="I67" s="81"/>
      <c r="J67" s="81"/>
      <c r="K67" s="81"/>
      <c r="L67" s="81"/>
      <c r="M67" s="81"/>
      <c r="N67" s="81"/>
      <c r="O67" s="81"/>
      <c r="P67" s="81"/>
      <c r="Q67" s="81"/>
      <c r="R67" s="81"/>
      <c r="S67" s="81"/>
      <c r="T67" s="81"/>
      <c r="U67" s="81"/>
    </row>
    <row r="68" spans="1:21" hidden="1" outlineLevel="1" x14ac:dyDescent="0.2">
      <c r="A68" s="74"/>
      <c r="B68" s="74"/>
      <c r="C68" s="75"/>
      <c r="D68" s="214"/>
      <c r="E68" s="213"/>
      <c r="F68" s="213"/>
      <c r="G68" s="213"/>
      <c r="H68" s="213"/>
      <c r="I68" s="213"/>
      <c r="J68" s="213"/>
      <c r="K68" s="213"/>
      <c r="L68" s="213"/>
      <c r="M68" s="213"/>
      <c r="N68" s="213"/>
      <c r="O68" s="213"/>
      <c r="P68" s="213"/>
      <c r="Q68" s="213"/>
      <c r="R68" s="213"/>
      <c r="S68" s="213"/>
      <c r="T68" s="213"/>
      <c r="U68" s="213"/>
    </row>
    <row r="69" spans="1:21" ht="12.75" hidden="1" customHeight="1" outlineLevel="1" x14ac:dyDescent="0.2">
      <c r="A69" s="74"/>
      <c r="B69" s="74"/>
      <c r="C69" s="75"/>
      <c r="D69" s="214"/>
      <c r="E69" s="214"/>
      <c r="F69" s="214"/>
      <c r="G69" s="214"/>
      <c r="H69" s="214"/>
      <c r="I69" s="214"/>
      <c r="J69" s="214"/>
      <c r="K69" s="214"/>
      <c r="L69" s="214"/>
      <c r="M69" s="214"/>
      <c r="N69" s="214"/>
      <c r="O69" s="214"/>
      <c r="P69" s="214"/>
      <c r="Q69" s="214"/>
      <c r="R69" s="214"/>
      <c r="S69" s="214"/>
      <c r="T69" s="214"/>
      <c r="U69" s="214"/>
    </row>
    <row r="70" spans="1:21" hidden="1" outlineLevel="1" x14ac:dyDescent="0.2">
      <c r="A70" s="74"/>
      <c r="B70" s="74" t="s">
        <v>247</v>
      </c>
      <c r="C70" s="75"/>
      <c r="D70" s="214"/>
      <c r="E70" s="213"/>
      <c r="F70" s="15"/>
      <c r="G70" s="38"/>
      <c r="H70" s="38"/>
      <c r="I70" s="38"/>
      <c r="J70" s="38"/>
      <c r="K70" s="38"/>
      <c r="L70" s="38"/>
      <c r="M70" s="38"/>
      <c r="N70" s="39"/>
      <c r="O70" s="38"/>
      <c r="P70" s="38"/>
      <c r="Q70" s="38"/>
      <c r="R70" s="38"/>
      <c r="S70" s="38"/>
      <c r="T70" s="38"/>
      <c r="U70" s="38"/>
    </row>
    <row r="71" spans="1:21" hidden="1" outlineLevel="1" x14ac:dyDescent="0.2">
      <c r="A71" s="74"/>
      <c r="B71" s="74"/>
      <c r="C71" s="75"/>
      <c r="D71" s="214"/>
      <c r="E71" s="36" t="str">
        <f t="shared" ref="E71:U71" si="23" xml:space="preserve"> E$14</f>
        <v>1st model column flag</v>
      </c>
      <c r="F71" s="36">
        <f t="shared" si="23"/>
        <v>0</v>
      </c>
      <c r="G71" s="36" t="str">
        <f t="shared" si="23"/>
        <v>flag</v>
      </c>
      <c r="H71" s="36">
        <f t="shared" si="23"/>
        <v>1</v>
      </c>
      <c r="I71" s="36">
        <f t="shared" si="23"/>
        <v>0</v>
      </c>
      <c r="J71" s="36">
        <f t="shared" si="23"/>
        <v>1</v>
      </c>
      <c r="K71" s="36">
        <f t="shared" si="23"/>
        <v>0</v>
      </c>
      <c r="L71" s="36">
        <f t="shared" si="23"/>
        <v>0</v>
      </c>
      <c r="M71" s="36">
        <f t="shared" si="23"/>
        <v>0</v>
      </c>
      <c r="N71" s="36">
        <f t="shared" si="23"/>
        <v>0</v>
      </c>
      <c r="O71" s="36">
        <f t="shared" si="23"/>
        <v>0</v>
      </c>
      <c r="P71" s="36">
        <f t="shared" si="23"/>
        <v>0</v>
      </c>
      <c r="Q71" s="36">
        <f t="shared" si="23"/>
        <v>0</v>
      </c>
      <c r="R71" s="36">
        <f t="shared" si="23"/>
        <v>0</v>
      </c>
      <c r="S71" s="36">
        <f t="shared" si="23"/>
        <v>0</v>
      </c>
      <c r="T71" s="36">
        <f t="shared" si="23"/>
        <v>0</v>
      </c>
      <c r="U71" s="36">
        <f t="shared" si="23"/>
        <v>0</v>
      </c>
    </row>
    <row r="72" spans="1:21" hidden="1" outlineLevel="1" x14ac:dyDescent="0.2">
      <c r="A72" s="74"/>
      <c r="B72" s="74"/>
      <c r="C72" s="75"/>
      <c r="D72" s="214"/>
      <c r="E72" s="36" t="str">
        <f xml:space="preserve"> E$34</f>
        <v>Forecast start period flag</v>
      </c>
      <c r="F72" s="36">
        <f t="shared" ref="F72:U72" si="24" xml:space="preserve"> F$34</f>
        <v>0</v>
      </c>
      <c r="G72" s="36" t="str">
        <f t="shared" si="24"/>
        <v>flag</v>
      </c>
      <c r="H72" s="36">
        <f t="shared" si="24"/>
        <v>1</v>
      </c>
      <c r="I72" s="36">
        <f t="shared" si="24"/>
        <v>0</v>
      </c>
      <c r="J72" s="36">
        <f t="shared" si="24"/>
        <v>0</v>
      </c>
      <c r="K72" s="36">
        <f t="shared" si="24"/>
        <v>0</v>
      </c>
      <c r="L72" s="36">
        <f t="shared" si="24"/>
        <v>0</v>
      </c>
      <c r="M72" s="36">
        <f t="shared" si="24"/>
        <v>0</v>
      </c>
      <c r="N72" s="36">
        <f t="shared" si="24"/>
        <v>0</v>
      </c>
      <c r="O72" s="36">
        <f t="shared" si="24"/>
        <v>0</v>
      </c>
      <c r="P72" s="36">
        <f t="shared" si="24"/>
        <v>0</v>
      </c>
      <c r="Q72" s="36">
        <f t="shared" si="24"/>
        <v>0</v>
      </c>
      <c r="R72" s="36">
        <f t="shared" si="24"/>
        <v>1</v>
      </c>
      <c r="S72" s="36">
        <f t="shared" si="24"/>
        <v>0</v>
      </c>
      <c r="T72" s="36">
        <f t="shared" si="24"/>
        <v>0</v>
      </c>
      <c r="U72" s="36">
        <f t="shared" si="24"/>
        <v>0</v>
      </c>
    </row>
    <row r="73" spans="1:21" hidden="1" outlineLevel="1" x14ac:dyDescent="0.2">
      <c r="A73" s="74"/>
      <c r="B73" s="74"/>
      <c r="C73" s="75"/>
      <c r="D73" s="214"/>
      <c r="E73" s="36" t="str">
        <f t="shared" ref="E73:U73" si="25" xml:space="preserve"> E$60</f>
        <v>First post-forecast period flag</v>
      </c>
      <c r="F73" s="36">
        <f t="shared" si="25"/>
        <v>0</v>
      </c>
      <c r="G73" s="36" t="str">
        <f t="shared" si="25"/>
        <v>flag</v>
      </c>
      <c r="H73" s="36">
        <f t="shared" si="25"/>
        <v>0</v>
      </c>
      <c r="I73" s="36">
        <f t="shared" si="25"/>
        <v>0</v>
      </c>
      <c r="J73" s="36">
        <f t="shared" si="25"/>
        <v>0</v>
      </c>
      <c r="K73" s="36">
        <f t="shared" si="25"/>
        <v>0</v>
      </c>
      <c r="L73" s="36">
        <f t="shared" si="25"/>
        <v>0</v>
      </c>
      <c r="M73" s="36">
        <f t="shared" si="25"/>
        <v>0</v>
      </c>
      <c r="N73" s="36">
        <f t="shared" si="25"/>
        <v>0</v>
      </c>
      <c r="O73" s="36">
        <f t="shared" si="25"/>
        <v>0</v>
      </c>
      <c r="P73" s="36">
        <f t="shared" si="25"/>
        <v>0</v>
      </c>
      <c r="Q73" s="36">
        <f t="shared" si="25"/>
        <v>0</v>
      </c>
      <c r="R73" s="36">
        <f t="shared" si="25"/>
        <v>0</v>
      </c>
      <c r="S73" s="36">
        <f t="shared" si="25"/>
        <v>0</v>
      </c>
      <c r="T73" s="36">
        <f t="shared" si="25"/>
        <v>0</v>
      </c>
      <c r="U73" s="36">
        <f t="shared" si="25"/>
        <v>0</v>
      </c>
    </row>
    <row r="74" spans="1:21" hidden="1" outlineLevel="1" x14ac:dyDescent="0.2">
      <c r="A74" s="74"/>
      <c r="B74" s="74"/>
      <c r="C74" s="75"/>
      <c r="D74" s="214"/>
      <c r="E74" s="43" t="s">
        <v>248</v>
      </c>
      <c r="F74" s="43"/>
      <c r="G74" s="43" t="s">
        <v>227</v>
      </c>
      <c r="H74" s="43"/>
      <c r="I74" s="197"/>
      <c r="J74" s="43">
        <f t="shared" ref="J74:R74" si="26" xml:space="preserve"> I74 + SUM(J71:J73)</f>
        <v>1</v>
      </c>
      <c r="K74" s="43">
        <f t="shared" si="26"/>
        <v>1</v>
      </c>
      <c r="L74" s="43">
        <f t="shared" si="26"/>
        <v>1</v>
      </c>
      <c r="M74" s="43">
        <f t="shared" si="26"/>
        <v>1</v>
      </c>
      <c r="N74" s="43">
        <f t="shared" si="26"/>
        <v>1</v>
      </c>
      <c r="O74" s="43">
        <f t="shared" si="26"/>
        <v>1</v>
      </c>
      <c r="P74" s="43">
        <f t="shared" si="26"/>
        <v>1</v>
      </c>
      <c r="Q74" s="43">
        <f t="shared" si="26"/>
        <v>1</v>
      </c>
      <c r="R74" s="43">
        <f t="shared" si="26"/>
        <v>2</v>
      </c>
      <c r="S74" s="43">
        <f xml:space="preserve"> R74 + SUM(S71:S73)</f>
        <v>2</v>
      </c>
      <c r="T74" s="43">
        <f xml:space="preserve"> S74 + SUM(T71:T73)</f>
        <v>2</v>
      </c>
      <c r="U74" s="43">
        <f xml:space="preserve"> T74 + SUM(U71:U73)</f>
        <v>2</v>
      </c>
    </row>
    <row r="75" spans="1:21" hidden="1" outlineLevel="1" x14ac:dyDescent="0.2">
      <c r="A75" s="74"/>
      <c r="B75" s="74"/>
      <c r="C75" s="75"/>
      <c r="D75" s="214"/>
      <c r="E75" s="38"/>
      <c r="F75" s="38"/>
      <c r="G75" s="38"/>
      <c r="H75" s="38"/>
      <c r="I75" s="38"/>
      <c r="J75" s="38"/>
      <c r="K75" s="38"/>
      <c r="L75" s="38"/>
      <c r="M75" s="38"/>
      <c r="N75" s="38"/>
      <c r="O75" s="38"/>
      <c r="P75" s="38"/>
      <c r="Q75" s="38"/>
      <c r="R75" s="38"/>
      <c r="S75" s="38"/>
      <c r="T75" s="38"/>
      <c r="U75" s="38"/>
    </row>
    <row r="76" spans="1:21" hidden="1" outlineLevel="1" x14ac:dyDescent="0.2">
      <c r="A76" s="74"/>
      <c r="B76" s="74"/>
      <c r="C76" s="75"/>
      <c r="D76" s="214"/>
      <c r="E76" s="34" t="str">
        <f xml:space="preserve"> Inputs!E$20</f>
        <v>Pre - forecast period</v>
      </c>
      <c r="F76" s="34" t="str">
        <f xml:space="preserve"> Inputs!F$20</f>
        <v>Pre-Fcst</v>
      </c>
      <c r="G76" s="34" t="str">
        <f xml:space="preserve"> Inputs!G$20</f>
        <v>label</v>
      </c>
      <c r="H76" s="34"/>
      <c r="I76" s="34"/>
      <c r="J76" s="34"/>
      <c r="K76" s="34"/>
      <c r="L76" s="34"/>
      <c r="M76" s="34"/>
      <c r="N76" s="34"/>
      <c r="O76" s="34"/>
      <c r="P76" s="34"/>
      <c r="Q76" s="34"/>
      <c r="R76" s="34"/>
      <c r="S76" s="34"/>
      <c r="T76" s="34"/>
      <c r="U76" s="34"/>
    </row>
    <row r="77" spans="1:21" hidden="1" outlineLevel="1" x14ac:dyDescent="0.2">
      <c r="A77" s="74"/>
      <c r="B77" s="74"/>
      <c r="C77" s="75"/>
      <c r="D77" s="214"/>
      <c r="E77" s="34" t="str">
        <f xml:space="preserve"> Inputs!E$21</f>
        <v>Forecast period</v>
      </c>
      <c r="F77" s="34" t="str">
        <f xml:space="preserve"> Inputs!F$21</f>
        <v>Forecast</v>
      </c>
      <c r="G77" s="34" t="str">
        <f xml:space="preserve"> Inputs!G$21</f>
        <v>label</v>
      </c>
      <c r="H77" s="34"/>
      <c r="I77" s="34"/>
      <c r="J77" s="34"/>
      <c r="K77" s="34"/>
      <c r="L77" s="34"/>
      <c r="M77" s="34"/>
      <c r="N77" s="34"/>
      <c r="O77" s="34"/>
      <c r="P77" s="34"/>
      <c r="Q77" s="34"/>
      <c r="R77" s="34"/>
      <c r="S77" s="34"/>
      <c r="T77" s="34"/>
      <c r="U77" s="34"/>
    </row>
    <row r="78" spans="1:21" hidden="1" outlineLevel="1" x14ac:dyDescent="0.2">
      <c r="A78" s="74"/>
      <c r="B78" s="74"/>
      <c r="C78" s="75"/>
      <c r="D78" s="214"/>
      <c r="E78" s="34" t="str">
        <f xml:space="preserve"> Inputs!E$22</f>
        <v>Post - forecast period</v>
      </c>
      <c r="F78" s="34" t="str">
        <f xml:space="preserve"> Inputs!F$22</f>
        <v>Post-Fcst</v>
      </c>
      <c r="G78" s="34" t="str">
        <f xml:space="preserve"> Inputs!G$22</f>
        <v>label</v>
      </c>
      <c r="H78" s="34"/>
      <c r="I78" s="34"/>
      <c r="J78" s="34"/>
      <c r="K78" s="34"/>
      <c r="L78" s="34"/>
      <c r="M78" s="34"/>
      <c r="N78" s="34"/>
      <c r="O78" s="34"/>
      <c r="P78" s="34"/>
      <c r="Q78" s="34"/>
      <c r="R78" s="34"/>
      <c r="S78" s="34"/>
      <c r="T78" s="34"/>
      <c r="U78" s="34"/>
    </row>
    <row r="79" spans="1:21" hidden="1" outlineLevel="1" x14ac:dyDescent="0.2">
      <c r="A79" s="74"/>
      <c r="B79" s="74"/>
      <c r="C79" s="75"/>
      <c r="D79" s="214"/>
      <c r="E79" s="43" t="str">
        <f t="shared" ref="E79:U79" si="27" xml:space="preserve"> E$74</f>
        <v>Timeline label counter</v>
      </c>
      <c r="F79" s="43">
        <f t="shared" si="27"/>
        <v>0</v>
      </c>
      <c r="G79" s="43" t="str">
        <f t="shared" si="27"/>
        <v>counter</v>
      </c>
      <c r="H79" s="43">
        <f t="shared" si="27"/>
        <v>0</v>
      </c>
      <c r="I79" s="43">
        <f t="shared" si="27"/>
        <v>0</v>
      </c>
      <c r="J79" s="43">
        <f t="shared" si="27"/>
        <v>1</v>
      </c>
      <c r="K79" s="43">
        <f t="shared" si="27"/>
        <v>1</v>
      </c>
      <c r="L79" s="43">
        <f t="shared" si="27"/>
        <v>1</v>
      </c>
      <c r="M79" s="43">
        <f t="shared" si="27"/>
        <v>1</v>
      </c>
      <c r="N79" s="43">
        <f t="shared" si="27"/>
        <v>1</v>
      </c>
      <c r="O79" s="43">
        <f t="shared" si="27"/>
        <v>1</v>
      </c>
      <c r="P79" s="43">
        <f t="shared" si="27"/>
        <v>1</v>
      </c>
      <c r="Q79" s="43">
        <f t="shared" si="27"/>
        <v>1</v>
      </c>
      <c r="R79" s="43">
        <f t="shared" si="27"/>
        <v>2</v>
      </c>
      <c r="S79" s="43">
        <f t="shared" si="27"/>
        <v>2</v>
      </c>
      <c r="T79" s="43">
        <f t="shared" si="27"/>
        <v>2</v>
      </c>
      <c r="U79" s="43">
        <f t="shared" si="27"/>
        <v>2</v>
      </c>
    </row>
    <row r="80" spans="1:21" hidden="1" outlineLevel="1" x14ac:dyDescent="0.2">
      <c r="A80" s="74"/>
      <c r="B80" s="74"/>
      <c r="C80" s="75"/>
      <c r="D80" s="214"/>
      <c r="E80" s="5" t="s">
        <v>247</v>
      </c>
      <c r="F80" s="5"/>
      <c r="G80" s="5" t="s">
        <v>140</v>
      </c>
      <c r="H80" s="5"/>
      <c r="I80" s="5"/>
      <c r="J80" s="32" t="str">
        <f t="shared" ref="J80:R80" si="28" xml:space="preserve"> INDEX($F76:$F78, J79)</f>
        <v>Pre-Fcst</v>
      </c>
      <c r="K80" s="32" t="str">
        <f t="shared" si="28"/>
        <v>Pre-Fcst</v>
      </c>
      <c r="L80" s="32" t="str">
        <f t="shared" si="28"/>
        <v>Pre-Fcst</v>
      </c>
      <c r="M80" s="32" t="str">
        <f t="shared" si="28"/>
        <v>Pre-Fcst</v>
      </c>
      <c r="N80" s="32" t="str">
        <f t="shared" si="28"/>
        <v>Pre-Fcst</v>
      </c>
      <c r="O80" s="32" t="str">
        <f t="shared" si="28"/>
        <v>Pre-Fcst</v>
      </c>
      <c r="P80" s="32" t="str">
        <f t="shared" si="28"/>
        <v>Pre-Fcst</v>
      </c>
      <c r="Q80" s="32" t="str">
        <f t="shared" si="28"/>
        <v>Pre-Fcst</v>
      </c>
      <c r="R80" s="32" t="str">
        <f t="shared" si="28"/>
        <v>Forecast</v>
      </c>
      <c r="S80" s="32" t="str">
        <f xml:space="preserve"> INDEX($F76:$F78, S79)</f>
        <v>Forecast</v>
      </c>
      <c r="T80" s="32" t="str">
        <f xml:space="preserve"> INDEX($F76:$F78, T79)</f>
        <v>Forecast</v>
      </c>
      <c r="U80" s="32" t="str">
        <f xml:space="preserve"> INDEX($F76:$F78, U79)</f>
        <v>Forecast</v>
      </c>
    </row>
    <row r="81" spans="1:21" hidden="1" outlineLevel="1" x14ac:dyDescent="0.2">
      <c r="A81" s="214"/>
      <c r="B81" s="74"/>
      <c r="C81" s="75"/>
      <c r="D81" s="214"/>
      <c r="E81" s="23"/>
      <c r="F81" s="23"/>
      <c r="G81" s="23"/>
      <c r="H81" s="23"/>
      <c r="I81" s="23"/>
      <c r="J81" s="23"/>
      <c r="K81" s="23"/>
      <c r="L81" s="23"/>
      <c r="M81" s="23"/>
      <c r="N81" s="23"/>
      <c r="O81" s="23"/>
      <c r="P81" s="23"/>
      <c r="Q81" s="23"/>
      <c r="R81" s="23"/>
      <c r="S81" s="23"/>
      <c r="T81" s="23"/>
      <c r="U81" s="23"/>
    </row>
    <row r="82" spans="1:21" hidden="1" outlineLevel="1" x14ac:dyDescent="0.2">
      <c r="A82" s="74"/>
      <c r="B82" s="74" t="s">
        <v>249</v>
      </c>
      <c r="C82" s="75"/>
      <c r="D82" s="214"/>
      <c r="E82" s="213"/>
      <c r="F82" s="213"/>
      <c r="G82" s="213"/>
      <c r="H82" s="213"/>
      <c r="I82" s="213"/>
      <c r="J82" s="213"/>
      <c r="K82" s="213"/>
      <c r="L82" s="213"/>
      <c r="M82" s="213"/>
      <c r="N82" s="213"/>
      <c r="O82" s="213"/>
      <c r="P82" s="213"/>
      <c r="Q82" s="213"/>
      <c r="R82" s="213"/>
      <c r="S82" s="213"/>
      <c r="T82" s="213"/>
      <c r="U82" s="213"/>
    </row>
    <row r="83" spans="1:21" hidden="1" outlineLevel="1" x14ac:dyDescent="0.2">
      <c r="A83" s="74"/>
      <c r="B83" s="74"/>
      <c r="C83" s="75"/>
      <c r="D83" s="214"/>
      <c r="E83" s="36" t="str">
        <f xml:space="preserve"> E$55</f>
        <v>Pre-forecast period flag</v>
      </c>
      <c r="F83" s="36">
        <f t="shared" ref="F83:U83" si="29" xml:space="preserve"> F$55</f>
        <v>0</v>
      </c>
      <c r="G83" s="36" t="str">
        <f t="shared" si="29"/>
        <v>flag</v>
      </c>
      <c r="H83" s="36">
        <f t="shared" si="29"/>
        <v>8</v>
      </c>
      <c r="I83" s="36">
        <f t="shared" si="29"/>
        <v>0</v>
      </c>
      <c r="J83" s="36">
        <f t="shared" si="29"/>
        <v>1</v>
      </c>
      <c r="K83" s="36">
        <f t="shared" si="29"/>
        <v>1</v>
      </c>
      <c r="L83" s="36">
        <f t="shared" si="29"/>
        <v>1</v>
      </c>
      <c r="M83" s="36">
        <f t="shared" si="29"/>
        <v>1</v>
      </c>
      <c r="N83" s="36">
        <f t="shared" si="29"/>
        <v>1</v>
      </c>
      <c r="O83" s="36">
        <f t="shared" si="29"/>
        <v>1</v>
      </c>
      <c r="P83" s="36">
        <f t="shared" si="29"/>
        <v>1</v>
      </c>
      <c r="Q83" s="36">
        <f t="shared" si="29"/>
        <v>1</v>
      </c>
      <c r="R83" s="36">
        <f t="shared" si="29"/>
        <v>0</v>
      </c>
      <c r="S83" s="36">
        <f t="shared" si="29"/>
        <v>0</v>
      </c>
      <c r="T83" s="36">
        <f t="shared" si="29"/>
        <v>0</v>
      </c>
      <c r="U83" s="36">
        <f t="shared" si="29"/>
        <v>0</v>
      </c>
    </row>
    <row r="84" spans="1:21" hidden="1" outlineLevel="1" x14ac:dyDescent="0.2">
      <c r="A84" s="74"/>
      <c r="B84" s="74"/>
      <c r="C84" s="75"/>
      <c r="D84" s="214"/>
      <c r="E84" s="36" t="str">
        <f xml:space="preserve"> E$49</f>
        <v>Forecast period flag</v>
      </c>
      <c r="F84" s="36">
        <f t="shared" ref="F84:U84" si="30" xml:space="preserve"> F$49</f>
        <v>0</v>
      </c>
      <c r="G84" s="36" t="str">
        <f t="shared" si="30"/>
        <v>flag</v>
      </c>
      <c r="H84" s="36">
        <f t="shared" si="30"/>
        <v>4</v>
      </c>
      <c r="I84" s="36">
        <f t="shared" si="30"/>
        <v>0</v>
      </c>
      <c r="J84" s="36">
        <f t="shared" si="30"/>
        <v>0</v>
      </c>
      <c r="K84" s="36">
        <f t="shared" si="30"/>
        <v>0</v>
      </c>
      <c r="L84" s="36">
        <f t="shared" si="30"/>
        <v>0</v>
      </c>
      <c r="M84" s="36">
        <f t="shared" si="30"/>
        <v>0</v>
      </c>
      <c r="N84" s="36">
        <f t="shared" si="30"/>
        <v>0</v>
      </c>
      <c r="O84" s="36">
        <f t="shared" si="30"/>
        <v>0</v>
      </c>
      <c r="P84" s="36">
        <f t="shared" si="30"/>
        <v>0</v>
      </c>
      <c r="Q84" s="36">
        <f t="shared" si="30"/>
        <v>0</v>
      </c>
      <c r="R84" s="36">
        <f t="shared" si="30"/>
        <v>1</v>
      </c>
      <c r="S84" s="36">
        <f t="shared" si="30"/>
        <v>1</v>
      </c>
      <c r="T84" s="36">
        <f t="shared" si="30"/>
        <v>1</v>
      </c>
      <c r="U84" s="36">
        <f t="shared" si="30"/>
        <v>1</v>
      </c>
    </row>
    <row r="85" spans="1:21" hidden="1" outlineLevel="1" x14ac:dyDescent="0.2">
      <c r="A85" s="74"/>
      <c r="B85" s="74"/>
      <c r="C85" s="75"/>
      <c r="D85" s="214"/>
      <c r="E85" s="36" t="str">
        <f t="shared" ref="E85:U85" si="31" xml:space="preserve"> E$64</f>
        <v>Post-forecast period flag</v>
      </c>
      <c r="F85" s="36">
        <f t="shared" si="31"/>
        <v>0</v>
      </c>
      <c r="G85" s="36" t="str">
        <f t="shared" si="31"/>
        <v>flag</v>
      </c>
      <c r="H85" s="36">
        <f t="shared" si="31"/>
        <v>0</v>
      </c>
      <c r="I85" s="36">
        <f t="shared" si="31"/>
        <v>0</v>
      </c>
      <c r="J85" s="36">
        <f t="shared" si="31"/>
        <v>0</v>
      </c>
      <c r="K85" s="36">
        <f t="shared" si="31"/>
        <v>0</v>
      </c>
      <c r="L85" s="36">
        <f t="shared" si="31"/>
        <v>0</v>
      </c>
      <c r="M85" s="36">
        <f t="shared" si="31"/>
        <v>0</v>
      </c>
      <c r="N85" s="36">
        <f t="shared" si="31"/>
        <v>0</v>
      </c>
      <c r="O85" s="36">
        <f t="shared" si="31"/>
        <v>0</v>
      </c>
      <c r="P85" s="36">
        <f t="shared" si="31"/>
        <v>0</v>
      </c>
      <c r="Q85" s="36">
        <f t="shared" si="31"/>
        <v>0</v>
      </c>
      <c r="R85" s="36">
        <f t="shared" si="31"/>
        <v>0</v>
      </c>
      <c r="S85" s="36">
        <f t="shared" si="31"/>
        <v>0</v>
      </c>
      <c r="T85" s="36">
        <f t="shared" si="31"/>
        <v>0</v>
      </c>
      <c r="U85" s="36">
        <f t="shared" si="31"/>
        <v>0</v>
      </c>
    </row>
    <row r="86" spans="1:21" hidden="1" outlineLevel="1" x14ac:dyDescent="0.2">
      <c r="A86" s="74"/>
      <c r="B86" s="74"/>
      <c r="C86" s="75"/>
      <c r="D86" s="214"/>
      <c r="E86" s="213" t="s">
        <v>250</v>
      </c>
      <c r="F86" s="213"/>
      <c r="G86" s="213" t="s">
        <v>17</v>
      </c>
      <c r="H86" s="213">
        <f xml:space="preserve"> SUM(J86:U86)</f>
        <v>0</v>
      </c>
      <c r="I86" s="213"/>
      <c r="J86" s="213">
        <f t="shared" ref="J86:R86" si="32" xml:space="preserve"> MAX(0, SUM(J83:J85) - 1)</f>
        <v>0</v>
      </c>
      <c r="K86" s="213">
        <f t="shared" si="32"/>
        <v>0</v>
      </c>
      <c r="L86" s="213">
        <f t="shared" si="32"/>
        <v>0</v>
      </c>
      <c r="M86" s="213">
        <f t="shared" si="32"/>
        <v>0</v>
      </c>
      <c r="N86" s="213">
        <f t="shared" si="32"/>
        <v>0</v>
      </c>
      <c r="O86" s="213">
        <f t="shared" si="32"/>
        <v>0</v>
      </c>
      <c r="P86" s="213">
        <f t="shared" si="32"/>
        <v>0</v>
      </c>
      <c r="Q86" s="213">
        <f t="shared" si="32"/>
        <v>0</v>
      </c>
      <c r="R86" s="213">
        <f t="shared" si="32"/>
        <v>0</v>
      </c>
      <c r="S86" s="213">
        <f xml:space="preserve"> MAX(0, SUM(S83:S85) - 1)</f>
        <v>0</v>
      </c>
      <c r="T86" s="213">
        <f xml:space="preserve"> MAX(0, SUM(T83:T85) - 1)</f>
        <v>0</v>
      </c>
      <c r="U86" s="213">
        <f xml:space="preserve"> MAX(0, SUM(U83:U85) - 1)</f>
        <v>0</v>
      </c>
    </row>
    <row r="87" spans="1:21" hidden="1" outlineLevel="1" x14ac:dyDescent="0.2">
      <c r="A87" s="74"/>
      <c r="B87" s="74"/>
      <c r="C87" s="75"/>
      <c r="D87" s="214"/>
      <c r="E87" s="213" t="s">
        <v>251</v>
      </c>
      <c r="F87" s="213">
        <f xml:space="preserve"> SUM(J86:U86)</f>
        <v>0</v>
      </c>
      <c r="G87" s="213" t="s">
        <v>240</v>
      </c>
      <c r="H87" s="213"/>
      <c r="I87" s="213"/>
      <c r="J87" s="213"/>
      <c r="K87" s="213"/>
      <c r="L87" s="213"/>
      <c r="M87" s="213"/>
      <c r="N87" s="213"/>
      <c r="O87" s="213"/>
      <c r="P87" s="213"/>
      <c r="Q87" s="213"/>
      <c r="R87" s="213"/>
      <c r="S87" s="213"/>
      <c r="T87" s="213"/>
      <c r="U87" s="213"/>
    </row>
    <row r="88" spans="1:21" hidden="1" outlineLevel="1" x14ac:dyDescent="0.2">
      <c r="A88" s="74"/>
      <c r="B88" s="74"/>
      <c r="C88" s="75"/>
      <c r="D88" s="214"/>
      <c r="E88" s="36"/>
      <c r="F88" s="36"/>
      <c r="G88" s="36"/>
      <c r="H88" s="36"/>
      <c r="I88" s="36"/>
      <c r="J88" s="36"/>
      <c r="K88" s="36"/>
      <c r="L88" s="36"/>
      <c r="M88" s="36"/>
      <c r="N88" s="36"/>
      <c r="O88" s="36"/>
      <c r="P88" s="36"/>
      <c r="Q88" s="36"/>
      <c r="R88" s="36"/>
      <c r="S88" s="36"/>
      <c r="T88" s="36"/>
      <c r="U88" s="36"/>
    </row>
    <row r="89" spans="1:21" hidden="1" outlineLevel="1" x14ac:dyDescent="0.2">
      <c r="A89" s="74"/>
      <c r="B89" s="74"/>
      <c r="C89" s="75"/>
      <c r="D89" s="214"/>
      <c r="E89" s="213" t="str">
        <f xml:space="preserve"> E$11</f>
        <v>Model column total</v>
      </c>
      <c r="F89" s="213">
        <f xml:space="preserve"> F$11</f>
        <v>12</v>
      </c>
      <c r="G89" s="213" t="str">
        <f xml:space="preserve"> G$11</f>
        <v>columns</v>
      </c>
      <c r="H89" s="213"/>
      <c r="I89" s="213"/>
      <c r="J89" s="213"/>
      <c r="K89" s="213"/>
      <c r="L89" s="213"/>
      <c r="M89" s="213"/>
      <c r="N89" s="213"/>
      <c r="O89" s="213"/>
      <c r="P89" s="213"/>
      <c r="Q89" s="213"/>
      <c r="R89" s="213"/>
      <c r="S89" s="213"/>
      <c r="T89" s="213"/>
      <c r="U89" s="213"/>
    </row>
    <row r="90" spans="1:21" hidden="1" outlineLevel="1" x14ac:dyDescent="0.2">
      <c r="A90" s="74"/>
      <c r="B90" s="74"/>
      <c r="C90" s="75"/>
      <c r="D90" s="214"/>
      <c r="E90" s="36" t="str">
        <f xml:space="preserve"> E$87</f>
        <v>Overlapping in periods - total</v>
      </c>
      <c r="F90" s="36">
        <f xml:space="preserve"> F$87</f>
        <v>0</v>
      </c>
      <c r="G90" s="36" t="str">
        <f xml:space="preserve"> G$87</f>
        <v>periods</v>
      </c>
      <c r="H90" s="36"/>
      <c r="I90" s="36"/>
      <c r="J90" s="36"/>
      <c r="K90" s="36"/>
      <c r="L90" s="36"/>
      <c r="M90" s="36"/>
      <c r="N90" s="36"/>
      <c r="O90" s="36"/>
      <c r="P90" s="36"/>
      <c r="Q90" s="36"/>
      <c r="R90" s="36"/>
      <c r="S90" s="36"/>
      <c r="T90" s="36"/>
      <c r="U90" s="36"/>
    </row>
    <row r="91" spans="1:21" hidden="1" outlineLevel="1" x14ac:dyDescent="0.2">
      <c r="A91" s="74"/>
      <c r="B91" s="74"/>
      <c r="C91" s="75"/>
      <c r="D91" s="214"/>
      <c r="E91" s="36" t="str">
        <f xml:space="preserve"> E$56</f>
        <v>Pre-forecast period flag - total</v>
      </c>
      <c r="F91" s="36">
        <f xml:space="preserve"> F$56</f>
        <v>8</v>
      </c>
      <c r="G91" s="36" t="str">
        <f xml:space="preserve"> G$56</f>
        <v>periods</v>
      </c>
      <c r="H91" s="36"/>
      <c r="I91" s="36"/>
      <c r="J91" s="36"/>
      <c r="K91" s="36"/>
      <c r="L91" s="36"/>
      <c r="M91" s="36"/>
      <c r="N91" s="36"/>
      <c r="O91" s="36"/>
      <c r="P91" s="36"/>
      <c r="Q91" s="36"/>
      <c r="R91" s="36"/>
      <c r="S91" s="36"/>
      <c r="T91" s="36"/>
      <c r="U91" s="36"/>
    </row>
    <row r="92" spans="1:21" hidden="1" outlineLevel="1" x14ac:dyDescent="0.2">
      <c r="A92" s="74"/>
      <c r="B92" s="74"/>
      <c r="C92" s="75"/>
      <c r="D92" s="214"/>
      <c r="E92" s="36" t="str">
        <f xml:space="preserve"> E$50</f>
        <v xml:space="preserve">Total number of forecast periods </v>
      </c>
      <c r="F92" s="36">
        <f xml:space="preserve"> F$50</f>
        <v>4</v>
      </c>
      <c r="G92" s="36" t="str">
        <f xml:space="preserve"> G$50</f>
        <v>periods</v>
      </c>
      <c r="H92" s="36"/>
      <c r="I92" s="36"/>
      <c r="J92" s="36"/>
      <c r="K92" s="36"/>
      <c r="L92" s="36"/>
      <c r="M92" s="36"/>
      <c r="N92" s="36"/>
      <c r="O92" s="36"/>
      <c r="P92" s="36"/>
      <c r="Q92" s="36"/>
      <c r="R92" s="36"/>
      <c r="S92" s="36"/>
      <c r="T92" s="36"/>
      <c r="U92" s="36"/>
    </row>
    <row r="93" spans="1:21" hidden="1" outlineLevel="1" x14ac:dyDescent="0.2">
      <c r="A93" s="74"/>
      <c r="B93" s="74"/>
      <c r="C93" s="75"/>
      <c r="D93" s="214"/>
      <c r="E93" s="36" t="str">
        <f xml:space="preserve"> E$65</f>
        <v>Post-forecast period - total</v>
      </c>
      <c r="F93" s="36">
        <f xml:space="preserve"> F$65</f>
        <v>0</v>
      </c>
      <c r="G93" s="36" t="str">
        <f xml:space="preserve"> G$65</f>
        <v>periods</v>
      </c>
      <c r="H93" s="36"/>
      <c r="I93" s="36"/>
      <c r="J93" s="36"/>
      <c r="K93" s="36"/>
      <c r="L93" s="36"/>
      <c r="M93" s="36"/>
      <c r="N93" s="36"/>
      <c r="O93" s="36"/>
      <c r="P93" s="36"/>
      <c r="Q93" s="36"/>
      <c r="R93" s="36"/>
      <c r="S93" s="36"/>
      <c r="T93" s="36"/>
      <c r="U93" s="36"/>
    </row>
    <row r="94" spans="1:21" hidden="1" outlineLevel="1" x14ac:dyDescent="0.2">
      <c r="A94" s="74"/>
      <c r="B94" s="74"/>
      <c r="C94" s="75"/>
      <c r="D94" s="214"/>
      <c r="E94" s="213" t="s">
        <v>249</v>
      </c>
      <c r="F94" s="429">
        <f xml:space="preserve"> IF(SUM(F89:F90) - SUM(F91:F93) &lt;&gt; 0, 1, 0)</f>
        <v>0</v>
      </c>
      <c r="G94" s="213" t="s">
        <v>252</v>
      </c>
      <c r="H94" s="213"/>
      <c r="I94" s="213"/>
      <c r="J94" s="213"/>
      <c r="K94" s="213"/>
      <c r="L94" s="213"/>
      <c r="M94" s="213"/>
      <c r="N94" s="213"/>
      <c r="O94" s="213"/>
      <c r="P94" s="213"/>
      <c r="Q94" s="213"/>
      <c r="R94" s="213"/>
      <c r="S94" s="213"/>
      <c r="T94" s="213"/>
      <c r="U94" s="213"/>
    </row>
    <row r="95" spans="1:21" hidden="1" outlineLevel="1" x14ac:dyDescent="0.2">
      <c r="A95" s="74"/>
      <c r="B95" s="74"/>
      <c r="C95" s="75"/>
      <c r="D95" s="214"/>
      <c r="E95" s="213"/>
      <c r="F95" s="213"/>
      <c r="G95" s="213"/>
      <c r="H95" s="213"/>
      <c r="I95" s="213"/>
      <c r="J95" s="213"/>
      <c r="K95" s="213"/>
      <c r="L95" s="213"/>
      <c r="M95" s="213"/>
      <c r="N95" s="213"/>
      <c r="O95" s="213"/>
      <c r="P95" s="213"/>
      <c r="Q95" s="213"/>
      <c r="R95" s="213"/>
      <c r="S95" s="213"/>
      <c r="T95" s="213"/>
      <c r="U95" s="213"/>
    </row>
    <row r="96" spans="1:21" x14ac:dyDescent="0.2">
      <c r="A96" s="74"/>
      <c r="B96" s="74"/>
      <c r="C96" s="75"/>
      <c r="D96" s="214"/>
      <c r="E96" s="213"/>
      <c r="F96" s="213"/>
      <c r="G96" s="213"/>
      <c r="H96" s="213"/>
      <c r="I96" s="213"/>
      <c r="J96" s="213"/>
      <c r="K96" s="213"/>
      <c r="L96" s="213"/>
      <c r="M96" s="213"/>
      <c r="N96" s="213"/>
      <c r="O96" s="213"/>
      <c r="P96" s="213"/>
      <c r="Q96" s="213"/>
      <c r="R96" s="213"/>
      <c r="S96" s="213"/>
      <c r="T96" s="213"/>
      <c r="U96" s="213"/>
    </row>
    <row r="97" spans="1:21" ht="12.75" customHeight="1" collapsed="1" x14ac:dyDescent="0.2">
      <c r="A97" s="81" t="s">
        <v>253</v>
      </c>
      <c r="B97" s="81"/>
      <c r="C97" s="82"/>
      <c r="D97" s="81"/>
      <c r="E97" s="81"/>
      <c r="F97" s="81"/>
      <c r="G97" s="81"/>
      <c r="H97" s="81"/>
      <c r="I97" s="81"/>
      <c r="J97" s="81"/>
      <c r="K97" s="81"/>
      <c r="L97" s="81"/>
      <c r="M97" s="81"/>
      <c r="N97" s="81"/>
      <c r="O97" s="81"/>
      <c r="P97" s="81"/>
      <c r="Q97" s="81"/>
      <c r="R97" s="81"/>
      <c r="S97" s="81"/>
      <c r="T97" s="81"/>
      <c r="U97" s="81"/>
    </row>
    <row r="98" spans="1:21" hidden="1" outlineLevel="1" x14ac:dyDescent="0.2">
      <c r="A98" s="74"/>
      <c r="B98" s="74"/>
      <c r="C98" s="75"/>
      <c r="D98" s="214"/>
      <c r="E98" s="213"/>
      <c r="F98" s="213"/>
      <c r="G98" s="213"/>
      <c r="H98" s="213"/>
      <c r="I98" s="213"/>
      <c r="J98" s="213"/>
      <c r="K98" s="213"/>
      <c r="L98" s="213"/>
      <c r="M98" s="213"/>
      <c r="N98" s="213"/>
      <c r="O98" s="213"/>
      <c r="P98" s="213"/>
      <c r="Q98" s="213"/>
      <c r="R98" s="213"/>
      <c r="S98" s="213"/>
      <c r="T98" s="213"/>
      <c r="U98" s="213"/>
    </row>
    <row r="99" spans="1:21" hidden="1" outlineLevel="1" x14ac:dyDescent="0.2">
      <c r="A99" s="74"/>
      <c r="B99" s="74"/>
      <c r="C99" s="75"/>
      <c r="D99" s="214"/>
      <c r="E99" s="10" t="str">
        <f xml:space="preserve"> Inputs!E$16</f>
        <v>First modelling column financial year#</v>
      </c>
      <c r="F99" s="10">
        <f xml:space="preserve"> Inputs!F$16</f>
        <v>2013</v>
      </c>
      <c r="G99" s="10" t="str">
        <f xml:space="preserve"> Inputs!G$16</f>
        <v>year #</v>
      </c>
      <c r="H99" s="10"/>
      <c r="I99" s="10"/>
      <c r="J99" s="10"/>
      <c r="K99" s="10"/>
      <c r="L99" s="10"/>
      <c r="M99" s="10"/>
      <c r="N99" s="10"/>
      <c r="O99" s="10"/>
      <c r="P99" s="10"/>
      <c r="Q99" s="10"/>
      <c r="R99" s="10"/>
      <c r="S99" s="10"/>
      <c r="T99" s="10"/>
      <c r="U99" s="10"/>
    </row>
    <row r="100" spans="1:21" hidden="1" outlineLevel="1" x14ac:dyDescent="0.2">
      <c r="A100" s="74"/>
      <c r="B100" s="74"/>
      <c r="C100" s="75"/>
      <c r="D100" s="214"/>
      <c r="E100" s="10" t="str">
        <f xml:space="preserve"> Inputs!E$17</f>
        <v>Financial year end month number</v>
      </c>
      <c r="F100" s="10">
        <f xml:space="preserve"> Inputs!F$17</f>
        <v>3</v>
      </c>
      <c r="G100" s="10" t="str">
        <f xml:space="preserve"> Inputs!G$17</f>
        <v>month #</v>
      </c>
      <c r="H100" s="10"/>
      <c r="I100" s="10"/>
      <c r="J100" s="10"/>
      <c r="K100" s="10"/>
      <c r="L100" s="10"/>
      <c r="M100" s="10"/>
      <c r="N100" s="10"/>
      <c r="O100" s="10"/>
      <c r="P100" s="10"/>
      <c r="Q100" s="10"/>
      <c r="R100" s="10"/>
      <c r="S100" s="10"/>
      <c r="T100" s="10"/>
      <c r="U100" s="10"/>
    </row>
    <row r="101" spans="1:21" hidden="1" outlineLevel="1" x14ac:dyDescent="0.2">
      <c r="A101" s="74"/>
      <c r="B101" s="74"/>
      <c r="C101" s="75"/>
      <c r="D101" s="214"/>
      <c r="E101" s="22" t="str">
        <f t="shared" ref="E101:U101" si="33" xml:space="preserve"> E$25</f>
        <v>Model period ending</v>
      </c>
      <c r="F101" s="22">
        <f t="shared" si="33"/>
        <v>0</v>
      </c>
      <c r="G101" s="22" t="str">
        <f t="shared" si="33"/>
        <v>date</v>
      </c>
      <c r="H101" s="22">
        <f t="shared" si="33"/>
        <v>0</v>
      </c>
      <c r="I101" s="22">
        <f t="shared" si="33"/>
        <v>0</v>
      </c>
      <c r="J101" s="22">
        <f t="shared" si="33"/>
        <v>41364</v>
      </c>
      <c r="K101" s="22">
        <f t="shared" si="33"/>
        <v>41729</v>
      </c>
      <c r="L101" s="22">
        <f t="shared" si="33"/>
        <v>42094</v>
      </c>
      <c r="M101" s="22">
        <f t="shared" si="33"/>
        <v>42460</v>
      </c>
      <c r="N101" s="22">
        <f t="shared" si="33"/>
        <v>42825</v>
      </c>
      <c r="O101" s="22">
        <f t="shared" si="33"/>
        <v>43190</v>
      </c>
      <c r="P101" s="22">
        <f t="shared" si="33"/>
        <v>43555</v>
      </c>
      <c r="Q101" s="22">
        <f t="shared" si="33"/>
        <v>43921</v>
      </c>
      <c r="R101" s="22">
        <f t="shared" si="33"/>
        <v>44286</v>
      </c>
      <c r="S101" s="22">
        <f t="shared" si="33"/>
        <v>44651</v>
      </c>
      <c r="T101" s="22">
        <f t="shared" si="33"/>
        <v>45016</v>
      </c>
      <c r="U101" s="22">
        <f t="shared" si="33"/>
        <v>45382</v>
      </c>
    </row>
    <row r="102" spans="1:21" hidden="1" outlineLevel="1" x14ac:dyDescent="0.2">
      <c r="A102" s="74"/>
      <c r="B102" s="74"/>
      <c r="C102" s="75"/>
      <c r="D102" s="214"/>
      <c r="E102" s="213" t="str">
        <f t="shared" ref="E102:U102" si="34" xml:space="preserve"> E$14</f>
        <v>1st model column flag</v>
      </c>
      <c r="F102" s="213">
        <f t="shared" si="34"/>
        <v>0</v>
      </c>
      <c r="G102" s="213" t="str">
        <f t="shared" si="34"/>
        <v>flag</v>
      </c>
      <c r="H102" s="213">
        <f t="shared" si="34"/>
        <v>1</v>
      </c>
      <c r="I102" s="213">
        <f t="shared" si="34"/>
        <v>0</v>
      </c>
      <c r="J102" s="213">
        <f t="shared" si="34"/>
        <v>1</v>
      </c>
      <c r="K102" s="213">
        <f t="shared" si="34"/>
        <v>0</v>
      </c>
      <c r="L102" s="213">
        <f t="shared" si="34"/>
        <v>0</v>
      </c>
      <c r="M102" s="213">
        <f t="shared" si="34"/>
        <v>0</v>
      </c>
      <c r="N102" s="213">
        <f t="shared" si="34"/>
        <v>0</v>
      </c>
      <c r="O102" s="213">
        <f t="shared" si="34"/>
        <v>0</v>
      </c>
      <c r="P102" s="213">
        <f t="shared" si="34"/>
        <v>0</v>
      </c>
      <c r="Q102" s="213">
        <f t="shared" si="34"/>
        <v>0</v>
      </c>
      <c r="R102" s="213">
        <f t="shared" si="34"/>
        <v>0</v>
      </c>
      <c r="S102" s="213">
        <f t="shared" si="34"/>
        <v>0</v>
      </c>
      <c r="T102" s="213">
        <f t="shared" si="34"/>
        <v>0</v>
      </c>
      <c r="U102" s="213">
        <f t="shared" si="34"/>
        <v>0</v>
      </c>
    </row>
    <row r="103" spans="1:21" s="233" customFormat="1" hidden="1" outlineLevel="1" x14ac:dyDescent="0.2">
      <c r="A103" s="331"/>
      <c r="B103" s="331"/>
      <c r="C103" s="332"/>
      <c r="D103" s="333"/>
      <c r="E103" s="335" t="s">
        <v>254</v>
      </c>
      <c r="F103" s="342"/>
      <c r="G103" s="335" t="s">
        <v>132</v>
      </c>
      <c r="H103" s="335"/>
      <c r="I103" s="336"/>
      <c r="J103" s="343">
        <f t="shared" ref="J103:R103" si="35" xml:space="preserve"> IF(J102 = 1, $F99, IF(J101 &gt; (DATE(I103, $F100 + 1, 1) - 1), I103 + 1, I103))</f>
        <v>2013</v>
      </c>
      <c r="K103" s="343">
        <f t="shared" si="35"/>
        <v>2014</v>
      </c>
      <c r="L103" s="343">
        <f t="shared" si="35"/>
        <v>2015</v>
      </c>
      <c r="M103" s="343">
        <f t="shared" si="35"/>
        <v>2016</v>
      </c>
      <c r="N103" s="343">
        <f t="shared" si="35"/>
        <v>2017</v>
      </c>
      <c r="O103" s="343">
        <f t="shared" si="35"/>
        <v>2018</v>
      </c>
      <c r="P103" s="343">
        <f t="shared" si="35"/>
        <v>2019</v>
      </c>
      <c r="Q103" s="343">
        <f t="shared" si="35"/>
        <v>2020</v>
      </c>
      <c r="R103" s="343">
        <f t="shared" si="35"/>
        <v>2021</v>
      </c>
      <c r="S103" s="343">
        <f xml:space="preserve"> IF(S102 = 1, $F99, IF(S101 &gt; (DATE(R103, $F100 + 1, 1) - 1), R103 + 1, R103))</f>
        <v>2022</v>
      </c>
      <c r="T103" s="343">
        <f xml:space="preserve"> IF(T102 = 1, $F99, IF(T101 &gt; (DATE(S103, $F100 + 1, 1) - 1), S103 + 1, S103))</f>
        <v>2023</v>
      </c>
      <c r="U103" s="343">
        <f xml:space="preserve"> IF(U102 = 1, $F99, IF(U101 &gt; (DATE(T103, $F100 + 1, 1) - 1), T103 + 1, T103))</f>
        <v>2024</v>
      </c>
    </row>
    <row r="104" spans="1:21" hidden="1" outlineLevel="1" x14ac:dyDescent="0.2">
      <c r="A104" s="74"/>
      <c r="B104" s="74"/>
      <c r="C104" s="75"/>
      <c r="D104" s="214"/>
    </row>
    <row r="105" spans="1:21" x14ac:dyDescent="0.2">
      <c r="A105" s="74"/>
      <c r="B105" s="74"/>
      <c r="C105" s="75"/>
      <c r="D105" s="214"/>
    </row>
    <row r="106" spans="1:21" x14ac:dyDescent="0.2">
      <c r="A106" s="204"/>
      <c r="B106" s="74"/>
      <c r="C106" s="75"/>
      <c r="D106" s="214"/>
    </row>
  </sheetData>
  <phoneticPr fontId="0" type="noConversion"/>
  <conditionalFormatting sqref="F94">
    <cfRule type="cellIs" dxfId="15" priority="53" stopIfTrue="1" operator="notEqual">
      <formula>0</formula>
    </cfRule>
    <cfRule type="cellIs" dxfId="14" priority="54" stopIfTrue="1" operator="equal">
      <formula>""</formula>
    </cfRule>
  </conditionalFormatting>
  <printOptions headings="1"/>
  <pageMargins left="0.74803149606299213" right="0.74803149606299213" top="0.98425196850393704" bottom="0.98425196850393704" header="0.51181102362204722" footer="0.51181102362204722"/>
  <pageSetup paperSize="8" scale="69" fitToHeight="0" orientation="landscape"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2" stopIfTrue="1" operator="equal" id="{3EECE7C7-D648-4E3C-988D-BB5800939AA0}">
            <xm:f>Inputs!$F$21</xm:f>
            <x14:dxf>
              <fill>
                <patternFill>
                  <bgColor indexed="44"/>
                </patternFill>
              </fill>
            </x14:dxf>
          </x14:cfRule>
          <x14:cfRule type="cellIs" priority="2883" stopIfTrue="1" operator="equal" id="{232BCAE7-06E2-4CE5-90DE-E7F58A50457E}">
            <xm:f>Inputs!$F$20</xm:f>
            <x14:dxf>
              <fill>
                <patternFill>
                  <bgColor indexed="47"/>
                </patternFill>
              </fill>
            </x14:dxf>
          </x14:cfRule>
          <xm:sqref>J3:U3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pageSetUpPr fitToPage="1"/>
  </sheetPr>
  <dimension ref="A1:U109"/>
  <sheetViews>
    <sheetView showGridLines="0" defaultGridColor="0" colorId="22" zoomScale="80" zoomScaleNormal="80" workbookViewId="0">
      <pane xSplit="9" ySplit="5" topLeftCell="J6" activePane="bottomRight" state="frozen"/>
      <selection activeCell="E106" sqref="E106"/>
      <selection pane="topRight" activeCell="E106" sqref="E106"/>
      <selection pane="bottomLeft" activeCell="E106" sqref="E106"/>
      <selection pane="bottomRight"/>
    </sheetView>
  </sheetViews>
  <sheetFormatPr defaultColWidth="0" defaultRowHeight="12.75" outlineLevelRow="2" x14ac:dyDescent="0.2"/>
  <cols>
    <col min="1" max="2" width="1.28515625" style="123" customWidth="1"/>
    <col min="3" max="3" width="1.28515625" style="124" customWidth="1"/>
    <col min="4" max="4" width="1.28515625" style="126" customWidth="1"/>
    <col min="5" max="5" width="75.7109375" customWidth="1"/>
    <col min="6" max="6" width="12.7109375" customWidth="1"/>
    <col min="7" max="7" width="11.7109375" customWidth="1"/>
    <col min="8" max="8" width="15.7109375" customWidth="1"/>
    <col min="9" max="9" width="2.7109375" customWidth="1"/>
    <col min="10" max="21" width="12.7109375" customWidth="1"/>
    <col min="22" max="16384" width="9.140625" hidden="1"/>
  </cols>
  <sheetData>
    <row r="1" spans="1:21" ht="26.25" x14ac:dyDescent="0.2">
      <c r="A1" s="249" t="str">
        <f ca="1" xml:space="preserve"> RIGHT(CELL("filename", $A$1), LEN(CELL("filename", $A$1)) - SEARCH("]", CELL("filename", $A$1)))</f>
        <v>Indexation</v>
      </c>
      <c r="B1" s="249"/>
      <c r="C1" s="250"/>
      <c r="D1" s="251"/>
      <c r="E1" s="61"/>
      <c r="F1" s="225"/>
      <c r="G1" s="226"/>
      <c r="H1" s="221"/>
      <c r="I1" s="68"/>
      <c r="J1" s="227"/>
      <c r="K1" s="61"/>
      <c r="L1" s="61"/>
      <c r="M1" s="61"/>
      <c r="N1" s="62"/>
      <c r="O1" s="61"/>
      <c r="P1" s="61"/>
      <c r="Q1" s="61"/>
      <c r="R1" s="61"/>
      <c r="S1" s="61"/>
      <c r="T1" s="61"/>
      <c r="U1" s="61"/>
    </row>
    <row r="2" spans="1:21" ht="12.75" customHeight="1" x14ac:dyDescent="0.2">
      <c r="A2" s="252"/>
      <c r="B2" s="252"/>
      <c r="C2" s="253"/>
      <c r="D2" s="211"/>
      <c r="E2" s="160" t="str">
        <f xml:space="preserve"> Time!E$25</f>
        <v>Model period ending</v>
      </c>
      <c r="F2" s="219"/>
      <c r="G2" s="219"/>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ht="12.75" customHeight="1" x14ac:dyDescent="0.2">
      <c r="A3" s="252"/>
      <c r="B3" s="252"/>
      <c r="C3" s="253"/>
      <c r="D3" s="211"/>
      <c r="E3" s="160" t="str">
        <f xml:space="preserve"> Time!E$80</f>
        <v>Timeline label</v>
      </c>
      <c r="F3" s="220"/>
      <c r="G3" s="220"/>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ht="12.75" customHeight="1" x14ac:dyDescent="0.2">
      <c r="A4" s="252"/>
      <c r="B4" s="252"/>
      <c r="C4" s="253"/>
      <c r="D4" s="467"/>
      <c r="E4" s="214" t="str">
        <f xml:space="preserve"> Time!E$103</f>
        <v>Financial year ending</v>
      </c>
      <c r="F4" s="220"/>
      <c r="G4" s="220"/>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ht="12.75" customHeight="1" x14ac:dyDescent="0.2">
      <c r="A5" s="252"/>
      <c r="B5" s="252"/>
      <c r="C5" s="253"/>
      <c r="D5" s="211"/>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D6" s="468"/>
    </row>
    <row r="7" spans="1:21" ht="12.75" customHeight="1" collapsed="1" x14ac:dyDescent="0.2">
      <c r="A7" s="254" t="s">
        <v>152</v>
      </c>
      <c r="B7" s="254"/>
      <c r="C7" s="255"/>
      <c r="D7" s="254"/>
      <c r="E7" s="81"/>
      <c r="F7" s="81"/>
      <c r="G7" s="81"/>
      <c r="H7" s="81"/>
      <c r="I7" s="81"/>
      <c r="J7" s="81"/>
      <c r="K7" s="81"/>
      <c r="L7" s="81"/>
      <c r="M7" s="81"/>
      <c r="N7" s="81"/>
      <c r="O7" s="81"/>
      <c r="P7" s="81"/>
      <c r="Q7" s="81"/>
      <c r="R7" s="81"/>
      <c r="S7" s="81"/>
      <c r="T7" s="81"/>
      <c r="U7" s="81"/>
    </row>
    <row r="8" spans="1:21" hidden="1" outlineLevel="1" x14ac:dyDescent="0.2"/>
    <row r="9" spans="1:21" s="261" customFormat="1" hidden="1" outlineLevel="1" x14ac:dyDescent="0.2">
      <c r="A9" s="123"/>
      <c r="B9" s="123" t="s">
        <v>255</v>
      </c>
      <c r="C9" s="124"/>
      <c r="D9" s="126"/>
    </row>
    <row r="10" spans="1:21" s="233" customFormat="1" hidden="1" outlineLevel="1" x14ac:dyDescent="0.2">
      <c r="A10" s="256"/>
      <c r="B10" s="256"/>
      <c r="C10" s="257"/>
      <c r="D10" s="258"/>
      <c r="E10" s="277" t="str">
        <f xml:space="preserve"> Inputs!E$35</f>
        <v>Consumer Price Index for April</v>
      </c>
      <c r="F10" s="277">
        <f xml:space="preserve"> Inputs!F$35</f>
        <v>0</v>
      </c>
      <c r="G10" s="277" t="str">
        <f xml:space="preserve"> Inputs!G$35</f>
        <v>index</v>
      </c>
      <c r="H10" s="277">
        <f xml:space="preserve"> Inputs!H$35</f>
        <v>0</v>
      </c>
      <c r="I10" s="277">
        <f xml:space="preserve"> Inputs!I$35</f>
        <v>0</v>
      </c>
      <c r="J10" s="278">
        <f xml:space="preserve"> Inputs!J$35</f>
        <v>95.9</v>
      </c>
      <c r="K10" s="278">
        <f xml:space="preserve"> Inputs!K$35</f>
        <v>98</v>
      </c>
      <c r="L10" s="278">
        <f xml:space="preserve"> Inputs!L$35</f>
        <v>99.6</v>
      </c>
      <c r="M10" s="278">
        <f xml:space="preserve"> Inputs!M$35</f>
        <v>99.9</v>
      </c>
      <c r="N10" s="278">
        <f xml:space="preserve"> Inputs!N$35</f>
        <v>100.6</v>
      </c>
      <c r="O10" s="277">
        <f xml:space="preserve"> Inputs!O$35</f>
        <v>103.2</v>
      </c>
      <c r="P10" s="277">
        <f xml:space="preserve"> Inputs!P$35</f>
        <v>105.5</v>
      </c>
      <c r="Q10" s="277">
        <f xml:space="preserve"> Inputs!Q$35</f>
        <v>107.6</v>
      </c>
      <c r="R10" s="277">
        <f xml:space="preserve"> Inputs!R$35</f>
        <v>0</v>
      </c>
      <c r="S10" s="277">
        <f xml:space="preserve"> Inputs!S$35</f>
        <v>0</v>
      </c>
      <c r="T10" s="277">
        <f xml:space="preserve"> Inputs!T$35</f>
        <v>0</v>
      </c>
      <c r="U10" s="277">
        <f xml:space="preserve"> Inputs!U$35</f>
        <v>0</v>
      </c>
    </row>
    <row r="11" spans="1:21" s="233" customFormat="1" hidden="1" outlineLevel="2" x14ac:dyDescent="0.2">
      <c r="A11" s="256"/>
      <c r="B11" s="256"/>
      <c r="C11" s="257"/>
      <c r="D11" s="258"/>
      <c r="E11" s="277" t="str">
        <f xml:space="preserve"> Inputs!E$36</f>
        <v>Consumer Price Index for May</v>
      </c>
      <c r="F11" s="277">
        <f xml:space="preserve"> Inputs!F$36</f>
        <v>0</v>
      </c>
      <c r="G11" s="277" t="str">
        <f xml:space="preserve"> Inputs!G$36</f>
        <v>index</v>
      </c>
      <c r="H11" s="277">
        <f xml:space="preserve"> Inputs!H$36</f>
        <v>0</v>
      </c>
      <c r="I11" s="277">
        <f xml:space="preserve"> Inputs!I$36</f>
        <v>0</v>
      </c>
      <c r="J11" s="278">
        <f xml:space="preserve"> Inputs!J$36</f>
        <v>95.9</v>
      </c>
      <c r="K11" s="278">
        <f xml:space="preserve"> Inputs!K$36</f>
        <v>98.2</v>
      </c>
      <c r="L11" s="278">
        <f xml:space="preserve"> Inputs!L$36</f>
        <v>99.6</v>
      </c>
      <c r="M11" s="278">
        <f xml:space="preserve"> Inputs!M$36</f>
        <v>100.1</v>
      </c>
      <c r="N11" s="278">
        <f xml:space="preserve"> Inputs!N$36</f>
        <v>100.8</v>
      </c>
      <c r="O11" s="277">
        <f xml:space="preserve"> Inputs!O$36</f>
        <v>103.5</v>
      </c>
      <c r="P11" s="277">
        <f xml:space="preserve"> Inputs!P$36</f>
        <v>105.9</v>
      </c>
      <c r="Q11" s="277">
        <f xml:space="preserve"> Inputs!Q$36</f>
        <v>108.12389999999999</v>
      </c>
      <c r="R11" s="277">
        <f xml:space="preserve"> Inputs!R$36</f>
        <v>0</v>
      </c>
      <c r="S11" s="277">
        <f xml:space="preserve"> Inputs!S$36</f>
        <v>0</v>
      </c>
      <c r="T11" s="277">
        <f xml:space="preserve"> Inputs!T$36</f>
        <v>0</v>
      </c>
      <c r="U11" s="277">
        <f xml:space="preserve"> Inputs!U$36</f>
        <v>0</v>
      </c>
    </row>
    <row r="12" spans="1:21" s="233" customFormat="1" hidden="1" outlineLevel="2" x14ac:dyDescent="0.2">
      <c r="A12" s="256"/>
      <c r="B12" s="256"/>
      <c r="C12" s="257"/>
      <c r="D12" s="258"/>
      <c r="E12" s="277" t="str">
        <f xml:space="preserve"> Inputs!E$37</f>
        <v>Consumer Price Index for June</v>
      </c>
      <c r="F12" s="277">
        <f xml:space="preserve"> Inputs!F$37</f>
        <v>0</v>
      </c>
      <c r="G12" s="277" t="str">
        <f xml:space="preserve"> Inputs!G$37</f>
        <v>index</v>
      </c>
      <c r="H12" s="277">
        <f xml:space="preserve"> Inputs!H$37</f>
        <v>0</v>
      </c>
      <c r="I12" s="277">
        <f xml:space="preserve"> Inputs!I$37</f>
        <v>0</v>
      </c>
      <c r="J12" s="278">
        <f xml:space="preserve"> Inputs!J$37</f>
        <v>95.6</v>
      </c>
      <c r="K12" s="278">
        <f xml:space="preserve"> Inputs!K$37</f>
        <v>98</v>
      </c>
      <c r="L12" s="278">
        <f xml:space="preserve"> Inputs!L$37</f>
        <v>99.8</v>
      </c>
      <c r="M12" s="278">
        <f xml:space="preserve"> Inputs!M$37</f>
        <v>100.1</v>
      </c>
      <c r="N12" s="278">
        <f xml:space="preserve"> Inputs!N$37</f>
        <v>101</v>
      </c>
      <c r="O12" s="277">
        <f xml:space="preserve"> Inputs!O$37</f>
        <v>103.5</v>
      </c>
      <c r="P12" s="277">
        <f xml:space="preserve"> Inputs!P$37</f>
        <v>105.9</v>
      </c>
      <c r="Q12" s="277">
        <f xml:space="preserve"> Inputs!Q$37</f>
        <v>108.12389999999999</v>
      </c>
      <c r="R12" s="277">
        <f xml:space="preserve"> Inputs!R$37</f>
        <v>0</v>
      </c>
      <c r="S12" s="277">
        <f xml:space="preserve"> Inputs!S$37</f>
        <v>0</v>
      </c>
      <c r="T12" s="277">
        <f xml:space="preserve"> Inputs!T$37</f>
        <v>0</v>
      </c>
      <c r="U12" s="277">
        <f xml:space="preserve"> Inputs!U$37</f>
        <v>0</v>
      </c>
    </row>
    <row r="13" spans="1:21" s="233" customFormat="1" hidden="1" outlineLevel="2" x14ac:dyDescent="0.2">
      <c r="A13" s="256"/>
      <c r="B13" s="256"/>
      <c r="C13" s="257"/>
      <c r="D13" s="258"/>
      <c r="E13" s="277" t="str">
        <f xml:space="preserve"> Inputs!E$38</f>
        <v>Consumer Price Index for July</v>
      </c>
      <c r="F13" s="277">
        <f xml:space="preserve"> Inputs!F$38</f>
        <v>0</v>
      </c>
      <c r="G13" s="277" t="str">
        <f xml:space="preserve"> Inputs!G$38</f>
        <v>index</v>
      </c>
      <c r="H13" s="277">
        <f xml:space="preserve"> Inputs!H$38</f>
        <v>0</v>
      </c>
      <c r="I13" s="277">
        <f xml:space="preserve"> Inputs!I$38</f>
        <v>0</v>
      </c>
      <c r="J13" s="278">
        <f xml:space="preserve"> Inputs!J$38</f>
        <v>95.7</v>
      </c>
      <c r="K13" s="278">
        <f xml:space="preserve"> Inputs!K$38</f>
        <v>98</v>
      </c>
      <c r="L13" s="278">
        <f xml:space="preserve"> Inputs!L$38</f>
        <v>99.6</v>
      </c>
      <c r="M13" s="278">
        <f xml:space="preserve"> Inputs!M$38</f>
        <v>100</v>
      </c>
      <c r="N13" s="278">
        <f xml:space="preserve"> Inputs!N$38</f>
        <v>100.9</v>
      </c>
      <c r="O13" s="277">
        <f xml:space="preserve"> Inputs!O$38</f>
        <v>103.5</v>
      </c>
      <c r="P13" s="277">
        <f xml:space="preserve"> Inputs!P$38</f>
        <v>105.9</v>
      </c>
      <c r="Q13" s="277">
        <f xml:space="preserve"> Inputs!Q$38</f>
        <v>108.12389999999999</v>
      </c>
      <c r="R13" s="277">
        <f xml:space="preserve"> Inputs!R$38</f>
        <v>0</v>
      </c>
      <c r="S13" s="277">
        <f xml:space="preserve"> Inputs!S$38</f>
        <v>0</v>
      </c>
      <c r="T13" s="277">
        <f xml:space="preserve"> Inputs!T$38</f>
        <v>0</v>
      </c>
      <c r="U13" s="277">
        <f xml:space="preserve"> Inputs!U$38</f>
        <v>0</v>
      </c>
    </row>
    <row r="14" spans="1:21" s="233" customFormat="1" hidden="1" outlineLevel="2" x14ac:dyDescent="0.2">
      <c r="A14" s="256"/>
      <c r="B14" s="256"/>
      <c r="C14" s="257"/>
      <c r="D14" s="258"/>
      <c r="E14" s="277" t="str">
        <f xml:space="preserve"> Inputs!E$39</f>
        <v>Consumer Price Index for August</v>
      </c>
      <c r="F14" s="277">
        <f xml:space="preserve"> Inputs!F$39</f>
        <v>0</v>
      </c>
      <c r="G14" s="277" t="str">
        <f xml:space="preserve"> Inputs!G$39</f>
        <v>index</v>
      </c>
      <c r="H14" s="277">
        <f xml:space="preserve"> Inputs!H$39</f>
        <v>0</v>
      </c>
      <c r="I14" s="277">
        <f xml:space="preserve"> Inputs!I$39</f>
        <v>0</v>
      </c>
      <c r="J14" s="278">
        <f xml:space="preserve"> Inputs!J$39</f>
        <v>96.1</v>
      </c>
      <c r="K14" s="278">
        <f xml:space="preserve"> Inputs!K$39</f>
        <v>98.4</v>
      </c>
      <c r="L14" s="278">
        <f xml:space="preserve"> Inputs!L$39</f>
        <v>99.9</v>
      </c>
      <c r="M14" s="278">
        <f xml:space="preserve"> Inputs!M$39</f>
        <v>100.3</v>
      </c>
      <c r="N14" s="278">
        <f xml:space="preserve"> Inputs!N$39</f>
        <v>101.2</v>
      </c>
      <c r="O14" s="277">
        <f xml:space="preserve"> Inputs!O$39</f>
        <v>104</v>
      </c>
      <c r="P14" s="277">
        <f xml:space="preserve"> Inputs!P$39</f>
        <v>106.5</v>
      </c>
      <c r="Q14" s="277">
        <f xml:space="preserve"> Inputs!Q$39</f>
        <v>108.73649999999999</v>
      </c>
      <c r="R14" s="277">
        <f xml:space="preserve"> Inputs!R$39</f>
        <v>0</v>
      </c>
      <c r="S14" s="277">
        <f xml:space="preserve"> Inputs!S$39</f>
        <v>0</v>
      </c>
      <c r="T14" s="277">
        <f xml:space="preserve"> Inputs!T$39</f>
        <v>0</v>
      </c>
      <c r="U14" s="277">
        <f xml:space="preserve"> Inputs!U$39</f>
        <v>0</v>
      </c>
    </row>
    <row r="15" spans="1:21" s="233" customFormat="1" hidden="1" outlineLevel="2" x14ac:dyDescent="0.2">
      <c r="A15" s="256"/>
      <c r="B15" s="256"/>
      <c r="C15" s="257"/>
      <c r="D15" s="258"/>
      <c r="E15" s="277" t="str">
        <f xml:space="preserve"> Inputs!E$40</f>
        <v>Consumer Price Index for September</v>
      </c>
      <c r="F15" s="277">
        <f xml:space="preserve"> Inputs!F$40</f>
        <v>0</v>
      </c>
      <c r="G15" s="277" t="str">
        <f xml:space="preserve"> Inputs!G$40</f>
        <v>index</v>
      </c>
      <c r="H15" s="277">
        <f xml:space="preserve"> Inputs!H$40</f>
        <v>0</v>
      </c>
      <c r="I15" s="277">
        <f xml:space="preserve"> Inputs!I$40</f>
        <v>0</v>
      </c>
      <c r="J15" s="278">
        <f xml:space="preserve"> Inputs!J$40</f>
        <v>96.4</v>
      </c>
      <c r="K15" s="278">
        <f xml:space="preserve"> Inputs!K$40</f>
        <v>98.7</v>
      </c>
      <c r="L15" s="278">
        <f xml:space="preserve"> Inputs!L$40</f>
        <v>100</v>
      </c>
      <c r="M15" s="278">
        <f xml:space="preserve"> Inputs!M$40</f>
        <v>100.2</v>
      </c>
      <c r="N15" s="278">
        <f xml:space="preserve"> Inputs!N$40</f>
        <v>101.5</v>
      </c>
      <c r="O15" s="277">
        <f xml:space="preserve"> Inputs!O$40</f>
        <v>104.3</v>
      </c>
      <c r="P15" s="277">
        <f xml:space="preserve"> Inputs!P$40</f>
        <v>106.6</v>
      </c>
      <c r="Q15" s="277">
        <f xml:space="preserve"> Inputs!Q$40</f>
        <v>108.83859999999999</v>
      </c>
      <c r="R15" s="277">
        <f xml:space="preserve"> Inputs!R$40</f>
        <v>0</v>
      </c>
      <c r="S15" s="277">
        <f xml:space="preserve"> Inputs!S$40</f>
        <v>0</v>
      </c>
      <c r="T15" s="277">
        <f xml:space="preserve"> Inputs!T$40</f>
        <v>0</v>
      </c>
      <c r="U15" s="277">
        <f xml:space="preserve"> Inputs!U$40</f>
        <v>0</v>
      </c>
    </row>
    <row r="16" spans="1:21" s="233" customFormat="1" hidden="1" outlineLevel="2" x14ac:dyDescent="0.2">
      <c r="A16" s="256"/>
      <c r="B16" s="256"/>
      <c r="C16" s="257"/>
      <c r="D16" s="258"/>
      <c r="E16" s="277" t="str">
        <f xml:space="preserve"> Inputs!E$41</f>
        <v>Consumer Price Index for October</v>
      </c>
      <c r="F16" s="277">
        <f xml:space="preserve"> Inputs!F$41</f>
        <v>0</v>
      </c>
      <c r="G16" s="277" t="str">
        <f xml:space="preserve"> Inputs!G$41</f>
        <v>index</v>
      </c>
      <c r="H16" s="277">
        <f xml:space="preserve"> Inputs!H$41</f>
        <v>0</v>
      </c>
      <c r="I16" s="277">
        <f xml:space="preserve"> Inputs!I$41</f>
        <v>0</v>
      </c>
      <c r="J16" s="278">
        <f xml:space="preserve"> Inputs!J$41</f>
        <v>96.8</v>
      </c>
      <c r="K16" s="278">
        <f xml:space="preserve"> Inputs!K$41</f>
        <v>98.8</v>
      </c>
      <c r="L16" s="278">
        <f xml:space="preserve"> Inputs!L$41</f>
        <v>100.1</v>
      </c>
      <c r="M16" s="278">
        <f xml:space="preserve"> Inputs!M$41</f>
        <v>100.3</v>
      </c>
      <c r="N16" s="278">
        <f xml:space="preserve"> Inputs!N$41</f>
        <v>101.6</v>
      </c>
      <c r="O16" s="277">
        <f xml:space="preserve"> Inputs!O$41</f>
        <v>104.4</v>
      </c>
      <c r="P16" s="277">
        <f xml:space="preserve"> Inputs!P$41</f>
        <v>106.7</v>
      </c>
      <c r="Q16" s="277">
        <f xml:space="preserve"> Inputs!Q$41</f>
        <v>108.94069999999999</v>
      </c>
      <c r="R16" s="277">
        <f xml:space="preserve"> Inputs!R$41</f>
        <v>0</v>
      </c>
      <c r="S16" s="277">
        <f xml:space="preserve"> Inputs!S$41</f>
        <v>0</v>
      </c>
      <c r="T16" s="277">
        <f xml:space="preserve"> Inputs!T$41</f>
        <v>0</v>
      </c>
      <c r="U16" s="277">
        <f xml:space="preserve"> Inputs!U$41</f>
        <v>0</v>
      </c>
    </row>
    <row r="17" spans="1:21" s="233" customFormat="1" hidden="1" outlineLevel="2" x14ac:dyDescent="0.2">
      <c r="A17" s="256"/>
      <c r="B17" s="256"/>
      <c r="C17" s="257"/>
      <c r="D17" s="258"/>
      <c r="E17" s="277" t="str">
        <f xml:space="preserve"> Inputs!E$42</f>
        <v>Consumer Price Index for November</v>
      </c>
      <c r="F17" s="277">
        <f xml:space="preserve"> Inputs!F$42</f>
        <v>0</v>
      </c>
      <c r="G17" s="277" t="str">
        <f xml:space="preserve"> Inputs!G$42</f>
        <v>index</v>
      </c>
      <c r="H17" s="277">
        <f xml:space="preserve"> Inputs!H$42</f>
        <v>0</v>
      </c>
      <c r="I17" s="277">
        <f xml:space="preserve"> Inputs!I$42</f>
        <v>0</v>
      </c>
      <c r="J17" s="278">
        <f xml:space="preserve"> Inputs!J$42</f>
        <v>97</v>
      </c>
      <c r="K17" s="278">
        <f xml:space="preserve"> Inputs!K$42</f>
        <v>98.8</v>
      </c>
      <c r="L17" s="278">
        <f xml:space="preserve"> Inputs!L$42</f>
        <v>99.9</v>
      </c>
      <c r="M17" s="278">
        <f xml:space="preserve"> Inputs!M$42</f>
        <v>100.3</v>
      </c>
      <c r="N17" s="278">
        <f xml:space="preserve"> Inputs!N$42</f>
        <v>101.8</v>
      </c>
      <c r="O17" s="277">
        <f xml:space="preserve"> Inputs!O$42</f>
        <v>104.7</v>
      </c>
      <c r="P17" s="277">
        <f xml:space="preserve"> Inputs!P$42</f>
        <v>106.9</v>
      </c>
      <c r="Q17" s="277">
        <f xml:space="preserve"> Inputs!Q$42</f>
        <v>109.14489999999999</v>
      </c>
      <c r="R17" s="277">
        <f xml:space="preserve"> Inputs!R$42</f>
        <v>0</v>
      </c>
      <c r="S17" s="277">
        <f xml:space="preserve"> Inputs!S$42</f>
        <v>0</v>
      </c>
      <c r="T17" s="277">
        <f xml:space="preserve"> Inputs!T$42</f>
        <v>0</v>
      </c>
      <c r="U17" s="277">
        <f xml:space="preserve"> Inputs!U$42</f>
        <v>0</v>
      </c>
    </row>
    <row r="18" spans="1:21" s="233" customFormat="1" hidden="1" outlineLevel="2" x14ac:dyDescent="0.2">
      <c r="A18" s="256"/>
      <c r="B18" s="256"/>
      <c r="C18" s="257"/>
      <c r="D18" s="258"/>
      <c r="E18" s="277" t="str">
        <f xml:space="preserve"> Inputs!E$43</f>
        <v>Consumer Price Index for December</v>
      </c>
      <c r="F18" s="277">
        <f xml:space="preserve"> Inputs!F$43</f>
        <v>0</v>
      </c>
      <c r="G18" s="277" t="str">
        <f xml:space="preserve"> Inputs!G$43</f>
        <v>index</v>
      </c>
      <c r="H18" s="277">
        <f xml:space="preserve"> Inputs!H$43</f>
        <v>0</v>
      </c>
      <c r="I18" s="277">
        <f xml:space="preserve"> Inputs!I$43</f>
        <v>0</v>
      </c>
      <c r="J18" s="278">
        <f xml:space="preserve"> Inputs!J$43</f>
        <v>97.3</v>
      </c>
      <c r="K18" s="278">
        <f xml:space="preserve"> Inputs!K$43</f>
        <v>99.2</v>
      </c>
      <c r="L18" s="278">
        <f xml:space="preserve"> Inputs!L$43</f>
        <v>99.9</v>
      </c>
      <c r="M18" s="278">
        <f xml:space="preserve"> Inputs!M$43</f>
        <v>100.4</v>
      </c>
      <c r="N18" s="278">
        <f xml:space="preserve"> Inputs!N$43</f>
        <v>102.2</v>
      </c>
      <c r="O18" s="277">
        <f xml:space="preserve"> Inputs!O$43</f>
        <v>105</v>
      </c>
      <c r="P18" s="277">
        <f xml:space="preserve"> Inputs!P$43</f>
        <v>107.1</v>
      </c>
      <c r="Q18" s="277">
        <f xml:space="preserve"> Inputs!Q$43</f>
        <v>109.34909999999998</v>
      </c>
      <c r="R18" s="277">
        <f xml:space="preserve"> Inputs!R$43</f>
        <v>0</v>
      </c>
      <c r="S18" s="277">
        <f xml:space="preserve"> Inputs!S$43</f>
        <v>0</v>
      </c>
      <c r="T18" s="277">
        <f xml:space="preserve"> Inputs!T$43</f>
        <v>0</v>
      </c>
      <c r="U18" s="277">
        <f xml:space="preserve"> Inputs!U$43</f>
        <v>0</v>
      </c>
    </row>
    <row r="19" spans="1:21" s="233" customFormat="1" hidden="1" outlineLevel="2" x14ac:dyDescent="0.2">
      <c r="A19" s="256"/>
      <c r="B19" s="256"/>
      <c r="C19" s="257"/>
      <c r="D19" s="258"/>
      <c r="E19" s="277" t="str">
        <f xml:space="preserve"> Inputs!E$44</f>
        <v>Consumer Price Index for January</v>
      </c>
      <c r="F19" s="277">
        <f xml:space="preserve"> Inputs!F$44</f>
        <v>0</v>
      </c>
      <c r="G19" s="277" t="str">
        <f xml:space="preserve"> Inputs!G$44</f>
        <v>index</v>
      </c>
      <c r="H19" s="277">
        <f xml:space="preserve"> Inputs!H$44</f>
        <v>0</v>
      </c>
      <c r="I19" s="277">
        <f xml:space="preserve"> Inputs!I$44</f>
        <v>0</v>
      </c>
      <c r="J19" s="278">
        <f xml:space="preserve"> Inputs!J$44</f>
        <v>97</v>
      </c>
      <c r="K19" s="278">
        <f xml:space="preserve"> Inputs!K$44</f>
        <v>98.7</v>
      </c>
      <c r="L19" s="278">
        <f xml:space="preserve"> Inputs!L$44</f>
        <v>99.2</v>
      </c>
      <c r="M19" s="278">
        <f xml:space="preserve"> Inputs!M$44</f>
        <v>99.9</v>
      </c>
      <c r="N19" s="278">
        <f xml:space="preserve"> Inputs!N$44</f>
        <v>101.8</v>
      </c>
      <c r="O19" s="277">
        <f xml:space="preserve"> Inputs!O$44</f>
        <v>104.5</v>
      </c>
      <c r="P19" s="277">
        <f xml:space="preserve"> Inputs!P$44</f>
        <v>106.4</v>
      </c>
      <c r="Q19" s="277">
        <f xml:space="preserve"> Inputs!Q$44</f>
        <v>108.6344</v>
      </c>
      <c r="R19" s="277">
        <f xml:space="preserve"> Inputs!R$44</f>
        <v>0</v>
      </c>
      <c r="S19" s="277">
        <f xml:space="preserve"> Inputs!S$44</f>
        <v>0</v>
      </c>
      <c r="T19" s="277">
        <f xml:space="preserve"> Inputs!T$44</f>
        <v>0</v>
      </c>
      <c r="U19" s="277">
        <f xml:space="preserve"> Inputs!U$44</f>
        <v>0</v>
      </c>
    </row>
    <row r="20" spans="1:21" s="233" customFormat="1" hidden="1" outlineLevel="2" x14ac:dyDescent="0.2">
      <c r="A20" s="256"/>
      <c r="B20" s="256"/>
      <c r="C20" s="257"/>
      <c r="D20" s="258"/>
      <c r="E20" s="277" t="str">
        <f xml:space="preserve"> Inputs!E$45</f>
        <v>Consumer Price Index for February</v>
      </c>
      <c r="F20" s="277">
        <f xml:space="preserve"> Inputs!F$45</f>
        <v>0</v>
      </c>
      <c r="G20" s="277" t="str">
        <f xml:space="preserve"> Inputs!G$45</f>
        <v>index</v>
      </c>
      <c r="H20" s="277">
        <f xml:space="preserve"> Inputs!H$45</f>
        <v>0</v>
      </c>
      <c r="I20" s="277">
        <f xml:space="preserve"> Inputs!I$45</f>
        <v>0</v>
      </c>
      <c r="J20" s="278">
        <f xml:space="preserve"> Inputs!J$45</f>
        <v>97.5</v>
      </c>
      <c r="K20" s="278">
        <f xml:space="preserve"> Inputs!K$45</f>
        <v>99.1</v>
      </c>
      <c r="L20" s="278">
        <f xml:space="preserve"> Inputs!L$45</f>
        <v>99.5</v>
      </c>
      <c r="M20" s="278">
        <f xml:space="preserve"> Inputs!M$45</f>
        <v>100.1</v>
      </c>
      <c r="N20" s="278">
        <f xml:space="preserve"> Inputs!N$45</f>
        <v>102.4</v>
      </c>
      <c r="O20" s="277">
        <f xml:space="preserve"> Inputs!O$45</f>
        <v>104.9</v>
      </c>
      <c r="P20" s="277">
        <f xml:space="preserve"> Inputs!P$45</f>
        <v>106.8</v>
      </c>
      <c r="Q20" s="277">
        <f xml:space="preserve"> Inputs!Q$45</f>
        <v>109.04279999999999</v>
      </c>
      <c r="R20" s="277">
        <f xml:space="preserve"> Inputs!R$45</f>
        <v>0</v>
      </c>
      <c r="S20" s="277">
        <f xml:space="preserve"> Inputs!S$45</f>
        <v>0</v>
      </c>
      <c r="T20" s="277">
        <f xml:space="preserve"> Inputs!T$45</f>
        <v>0</v>
      </c>
      <c r="U20" s="277">
        <f xml:space="preserve"> Inputs!U$45</f>
        <v>0</v>
      </c>
    </row>
    <row r="21" spans="1:21" s="233" customFormat="1" hidden="1" outlineLevel="2" x14ac:dyDescent="0.2">
      <c r="A21" s="256"/>
      <c r="B21" s="256"/>
      <c r="C21" s="257"/>
      <c r="D21" s="258"/>
      <c r="E21" s="277" t="str">
        <f xml:space="preserve"> Inputs!E$46</f>
        <v>Consumer Price Index for March</v>
      </c>
      <c r="F21" s="277">
        <f xml:space="preserve"> Inputs!F$46</f>
        <v>0</v>
      </c>
      <c r="G21" s="277" t="str">
        <f xml:space="preserve"> Inputs!G$46</f>
        <v>index</v>
      </c>
      <c r="H21" s="277">
        <f xml:space="preserve"> Inputs!H$46</f>
        <v>0</v>
      </c>
      <c r="I21" s="277">
        <f xml:space="preserve"> Inputs!I$46</f>
        <v>0</v>
      </c>
      <c r="J21" s="278">
        <f xml:space="preserve"> Inputs!J$46</f>
        <v>97.8</v>
      </c>
      <c r="K21" s="278">
        <f xml:space="preserve"> Inputs!K$46</f>
        <v>99.3</v>
      </c>
      <c r="L21" s="278">
        <f xml:space="preserve"> Inputs!L$46</f>
        <v>99.6</v>
      </c>
      <c r="M21" s="278">
        <f xml:space="preserve"> Inputs!M$46</f>
        <v>100.4</v>
      </c>
      <c r="N21" s="278">
        <f xml:space="preserve"> Inputs!N$46</f>
        <v>102.7</v>
      </c>
      <c r="O21" s="277">
        <f xml:space="preserve"> Inputs!O$46</f>
        <v>105.1</v>
      </c>
      <c r="P21" s="277">
        <f xml:space="preserve"> Inputs!P$46</f>
        <v>107</v>
      </c>
      <c r="Q21" s="277">
        <f xml:space="preserve"> Inputs!Q$46</f>
        <v>109.24699999999999</v>
      </c>
      <c r="R21" s="277">
        <f xml:space="preserve"> Inputs!R$46</f>
        <v>0</v>
      </c>
      <c r="S21" s="277">
        <f xml:space="preserve"> Inputs!S$46</f>
        <v>0</v>
      </c>
      <c r="T21" s="277">
        <f xml:space="preserve"> Inputs!T$46</f>
        <v>0</v>
      </c>
      <c r="U21" s="277">
        <f xml:space="preserve"> Inputs!U$46</f>
        <v>0</v>
      </c>
    </row>
    <row r="22" spans="1:21" ht="4.7" hidden="1" customHeight="1" outlineLevel="1" x14ac:dyDescent="0.2"/>
    <row r="23" spans="1:21" s="246" customFormat="1" hidden="1" outlineLevel="1" x14ac:dyDescent="0.2">
      <c r="A23" s="280"/>
      <c r="B23" s="280"/>
      <c r="C23" s="281"/>
      <c r="D23" s="231"/>
      <c r="E23" s="231" t="str">
        <f xml:space="preserve"> Inputs!E$48</f>
        <v>CPIH: Assumed percentage increase for unpopulated monthly values</v>
      </c>
      <c r="F23" s="231">
        <f xml:space="preserve"> Inputs!F$48</f>
        <v>0</v>
      </c>
      <c r="G23" s="231" t="str">
        <f xml:space="preserve"> Inputs!G$48</f>
        <v>%</v>
      </c>
      <c r="H23" s="231">
        <f xml:space="preserve"> Inputs!H$48</f>
        <v>0</v>
      </c>
      <c r="I23" s="231">
        <f xml:space="preserve"> Inputs!I$48</f>
        <v>0</v>
      </c>
      <c r="J23" s="231">
        <f xml:space="preserve"> Inputs!J$48</f>
        <v>0</v>
      </c>
      <c r="K23" s="231">
        <f xml:space="preserve"> Inputs!K$48</f>
        <v>0</v>
      </c>
      <c r="L23" s="231">
        <f xml:space="preserve"> Inputs!L$48</f>
        <v>0</v>
      </c>
      <c r="M23" s="231">
        <f xml:space="preserve"> Inputs!M$48</f>
        <v>0</v>
      </c>
      <c r="N23" s="231">
        <f xml:space="preserve"> Inputs!N$48</f>
        <v>0</v>
      </c>
      <c r="O23" s="231">
        <f xml:space="preserve"> Inputs!O$48</f>
        <v>0</v>
      </c>
      <c r="P23" s="231">
        <f xml:space="preserve"> Inputs!P$48</f>
        <v>0</v>
      </c>
      <c r="Q23" s="231">
        <f xml:space="preserve"> Inputs!Q$48</f>
        <v>0</v>
      </c>
      <c r="R23" s="231">
        <f xml:space="preserve"> Inputs!R$48</f>
        <v>0</v>
      </c>
      <c r="S23" s="231">
        <f xml:space="preserve"> Inputs!S$48</f>
        <v>0</v>
      </c>
      <c r="T23" s="231">
        <f xml:space="preserve"> Inputs!T$48</f>
        <v>0</v>
      </c>
      <c r="U23" s="231">
        <f xml:space="preserve"> Inputs!U$48</f>
        <v>0</v>
      </c>
    </row>
    <row r="24" spans="1:21" ht="4.7" hidden="1" customHeight="1" outlineLevel="1" x14ac:dyDescent="0.2"/>
    <row r="25" spans="1:21" hidden="1" outlineLevel="1" x14ac:dyDescent="0.2">
      <c r="E25" t="s">
        <v>256</v>
      </c>
      <c r="G25" t="s">
        <v>154</v>
      </c>
      <c r="I25" s="198"/>
      <c r="J25" s="230">
        <f xml:space="preserve"> IF(J10 &gt; 0, J10, I25 * (1 + J$23))</f>
        <v>95.9</v>
      </c>
      <c r="K25" s="230">
        <f t="shared" ref="K25:U25" si="0" xml:space="preserve"> IF(K10 &gt; 0, K10, J25 * (1 + K$23))</f>
        <v>98</v>
      </c>
      <c r="L25" s="230">
        <f t="shared" si="0"/>
        <v>99.6</v>
      </c>
      <c r="M25" s="230">
        <f t="shared" si="0"/>
        <v>99.9</v>
      </c>
      <c r="N25" s="230">
        <f t="shared" si="0"/>
        <v>100.6</v>
      </c>
      <c r="O25" s="230">
        <f t="shared" si="0"/>
        <v>103.2</v>
      </c>
      <c r="P25" s="230">
        <f t="shared" si="0"/>
        <v>105.5</v>
      </c>
      <c r="Q25" s="230">
        <f t="shared" si="0"/>
        <v>107.6</v>
      </c>
      <c r="R25" s="230">
        <f t="shared" si="0"/>
        <v>107.6</v>
      </c>
      <c r="S25" s="230">
        <f t="shared" si="0"/>
        <v>107.6</v>
      </c>
      <c r="T25" s="230">
        <f t="shared" si="0"/>
        <v>107.6</v>
      </c>
      <c r="U25" s="230">
        <f t="shared" si="0"/>
        <v>107.6</v>
      </c>
    </row>
    <row r="26" spans="1:21" hidden="1" outlineLevel="2" x14ac:dyDescent="0.2">
      <c r="E26" t="s">
        <v>257</v>
      </c>
      <c r="G26" t="s">
        <v>154</v>
      </c>
      <c r="I26" s="198"/>
      <c r="J26" s="230">
        <f t="shared" ref="J26:U36" si="1" xml:space="preserve"> IF(J11 &gt; 0, J11, I26 * (1 + J$23))</f>
        <v>95.9</v>
      </c>
      <c r="K26" s="230">
        <f t="shared" si="1"/>
        <v>98.2</v>
      </c>
      <c r="L26" s="230">
        <f t="shared" si="1"/>
        <v>99.6</v>
      </c>
      <c r="M26" s="230">
        <f t="shared" si="1"/>
        <v>100.1</v>
      </c>
      <c r="N26" s="230">
        <f t="shared" si="1"/>
        <v>100.8</v>
      </c>
      <c r="O26" s="230">
        <f t="shared" si="1"/>
        <v>103.5</v>
      </c>
      <c r="P26" s="230">
        <f t="shared" si="1"/>
        <v>105.9</v>
      </c>
      <c r="Q26" s="230">
        <f t="shared" si="1"/>
        <v>108.12389999999999</v>
      </c>
      <c r="R26" s="230">
        <f t="shared" si="1"/>
        <v>108.12389999999999</v>
      </c>
      <c r="S26" s="230">
        <f t="shared" si="1"/>
        <v>108.12389999999999</v>
      </c>
      <c r="T26" s="230">
        <f t="shared" si="1"/>
        <v>108.12389999999999</v>
      </c>
      <c r="U26" s="230">
        <f t="shared" si="1"/>
        <v>108.12389999999999</v>
      </c>
    </row>
    <row r="27" spans="1:21" hidden="1" outlineLevel="2" x14ac:dyDescent="0.2">
      <c r="E27" t="s">
        <v>258</v>
      </c>
      <c r="G27" t="s">
        <v>154</v>
      </c>
      <c r="I27" s="198"/>
      <c r="J27" s="230">
        <f t="shared" si="1"/>
        <v>95.6</v>
      </c>
      <c r="K27" s="230">
        <f t="shared" si="1"/>
        <v>98</v>
      </c>
      <c r="L27" s="230">
        <f t="shared" si="1"/>
        <v>99.8</v>
      </c>
      <c r="M27" s="230">
        <f t="shared" si="1"/>
        <v>100.1</v>
      </c>
      <c r="N27" s="230">
        <f t="shared" si="1"/>
        <v>101</v>
      </c>
      <c r="O27" s="230">
        <f t="shared" si="1"/>
        <v>103.5</v>
      </c>
      <c r="P27" s="230">
        <f t="shared" si="1"/>
        <v>105.9</v>
      </c>
      <c r="Q27" s="230">
        <f t="shared" si="1"/>
        <v>108.12389999999999</v>
      </c>
      <c r="R27" s="230">
        <f t="shared" si="1"/>
        <v>108.12389999999999</v>
      </c>
      <c r="S27" s="230">
        <f t="shared" si="1"/>
        <v>108.12389999999999</v>
      </c>
      <c r="T27" s="230">
        <f t="shared" si="1"/>
        <v>108.12389999999999</v>
      </c>
      <c r="U27" s="230">
        <f t="shared" si="1"/>
        <v>108.12389999999999</v>
      </c>
    </row>
    <row r="28" spans="1:21" hidden="1" outlineLevel="2" x14ac:dyDescent="0.2">
      <c r="E28" t="s">
        <v>259</v>
      </c>
      <c r="G28" t="s">
        <v>154</v>
      </c>
      <c r="I28" s="198"/>
      <c r="J28" s="230">
        <f t="shared" si="1"/>
        <v>95.7</v>
      </c>
      <c r="K28" s="230">
        <f t="shared" si="1"/>
        <v>98</v>
      </c>
      <c r="L28" s="230">
        <f t="shared" si="1"/>
        <v>99.6</v>
      </c>
      <c r="M28" s="230">
        <f t="shared" si="1"/>
        <v>100</v>
      </c>
      <c r="N28" s="230">
        <f t="shared" si="1"/>
        <v>100.9</v>
      </c>
      <c r="O28" s="230">
        <f t="shared" si="1"/>
        <v>103.5</v>
      </c>
      <c r="P28" s="230">
        <f t="shared" si="1"/>
        <v>105.9</v>
      </c>
      <c r="Q28" s="230">
        <f t="shared" si="1"/>
        <v>108.12389999999999</v>
      </c>
      <c r="R28" s="230">
        <f t="shared" si="1"/>
        <v>108.12389999999999</v>
      </c>
      <c r="S28" s="230">
        <f t="shared" si="1"/>
        <v>108.12389999999999</v>
      </c>
      <c r="T28" s="230">
        <f t="shared" si="1"/>
        <v>108.12389999999999</v>
      </c>
      <c r="U28" s="230">
        <f t="shared" si="1"/>
        <v>108.12389999999999</v>
      </c>
    </row>
    <row r="29" spans="1:21" hidden="1" outlineLevel="2" x14ac:dyDescent="0.2">
      <c r="E29" t="s">
        <v>260</v>
      </c>
      <c r="G29" t="s">
        <v>154</v>
      </c>
      <c r="I29" s="198"/>
      <c r="J29" s="230">
        <f t="shared" si="1"/>
        <v>96.1</v>
      </c>
      <c r="K29" s="230">
        <f t="shared" si="1"/>
        <v>98.4</v>
      </c>
      <c r="L29" s="230">
        <f t="shared" si="1"/>
        <v>99.9</v>
      </c>
      <c r="M29" s="230">
        <f t="shared" si="1"/>
        <v>100.3</v>
      </c>
      <c r="N29" s="230">
        <f t="shared" si="1"/>
        <v>101.2</v>
      </c>
      <c r="O29" s="230">
        <f t="shared" si="1"/>
        <v>104</v>
      </c>
      <c r="P29" s="230">
        <f t="shared" si="1"/>
        <v>106.5</v>
      </c>
      <c r="Q29" s="230">
        <f t="shared" si="1"/>
        <v>108.73649999999999</v>
      </c>
      <c r="R29" s="230">
        <f t="shared" si="1"/>
        <v>108.73649999999999</v>
      </c>
      <c r="S29" s="230">
        <f t="shared" si="1"/>
        <v>108.73649999999999</v>
      </c>
      <c r="T29" s="230">
        <f t="shared" si="1"/>
        <v>108.73649999999999</v>
      </c>
      <c r="U29" s="230">
        <f t="shared" si="1"/>
        <v>108.73649999999999</v>
      </c>
    </row>
    <row r="30" spans="1:21" hidden="1" outlineLevel="2" x14ac:dyDescent="0.2">
      <c r="E30" t="s">
        <v>261</v>
      </c>
      <c r="G30" t="s">
        <v>154</v>
      </c>
      <c r="I30" s="198"/>
      <c r="J30" s="230">
        <f t="shared" si="1"/>
        <v>96.4</v>
      </c>
      <c r="K30" s="230">
        <f t="shared" si="1"/>
        <v>98.7</v>
      </c>
      <c r="L30" s="230">
        <f t="shared" si="1"/>
        <v>100</v>
      </c>
      <c r="M30" s="230">
        <f t="shared" si="1"/>
        <v>100.2</v>
      </c>
      <c r="N30" s="230">
        <f t="shared" si="1"/>
        <v>101.5</v>
      </c>
      <c r="O30" s="230">
        <f t="shared" si="1"/>
        <v>104.3</v>
      </c>
      <c r="P30" s="230">
        <f t="shared" si="1"/>
        <v>106.6</v>
      </c>
      <c r="Q30" s="230">
        <f t="shared" si="1"/>
        <v>108.83859999999999</v>
      </c>
      <c r="R30" s="230">
        <f t="shared" si="1"/>
        <v>108.83859999999999</v>
      </c>
      <c r="S30" s="230">
        <f t="shared" si="1"/>
        <v>108.83859999999999</v>
      </c>
      <c r="T30" s="230">
        <f t="shared" si="1"/>
        <v>108.83859999999999</v>
      </c>
      <c r="U30" s="230">
        <f t="shared" si="1"/>
        <v>108.83859999999999</v>
      </c>
    </row>
    <row r="31" spans="1:21" hidden="1" outlineLevel="2" x14ac:dyDescent="0.2">
      <c r="E31" t="s">
        <v>262</v>
      </c>
      <c r="G31" t="s">
        <v>154</v>
      </c>
      <c r="I31" s="198"/>
      <c r="J31" s="230">
        <f t="shared" si="1"/>
        <v>96.8</v>
      </c>
      <c r="K31" s="230">
        <f t="shared" si="1"/>
        <v>98.8</v>
      </c>
      <c r="L31" s="230">
        <f t="shared" si="1"/>
        <v>100.1</v>
      </c>
      <c r="M31" s="230">
        <f t="shared" si="1"/>
        <v>100.3</v>
      </c>
      <c r="N31" s="230">
        <f t="shared" si="1"/>
        <v>101.6</v>
      </c>
      <c r="O31" s="230">
        <f t="shared" si="1"/>
        <v>104.4</v>
      </c>
      <c r="P31" s="230">
        <f t="shared" si="1"/>
        <v>106.7</v>
      </c>
      <c r="Q31" s="230">
        <f t="shared" si="1"/>
        <v>108.94069999999999</v>
      </c>
      <c r="R31" s="230">
        <f t="shared" si="1"/>
        <v>108.94069999999999</v>
      </c>
      <c r="S31" s="230">
        <f t="shared" si="1"/>
        <v>108.94069999999999</v>
      </c>
      <c r="T31" s="230">
        <f t="shared" si="1"/>
        <v>108.94069999999999</v>
      </c>
      <c r="U31" s="230">
        <f t="shared" si="1"/>
        <v>108.94069999999999</v>
      </c>
    </row>
    <row r="32" spans="1:21" hidden="1" outlineLevel="2" x14ac:dyDescent="0.2">
      <c r="E32" t="s">
        <v>263</v>
      </c>
      <c r="G32" t="s">
        <v>154</v>
      </c>
      <c r="I32" s="198"/>
      <c r="J32" s="230">
        <f t="shared" si="1"/>
        <v>97</v>
      </c>
      <c r="K32" s="230">
        <f t="shared" si="1"/>
        <v>98.8</v>
      </c>
      <c r="L32" s="230">
        <f t="shared" si="1"/>
        <v>99.9</v>
      </c>
      <c r="M32" s="230">
        <f t="shared" si="1"/>
        <v>100.3</v>
      </c>
      <c r="N32" s="230">
        <f t="shared" si="1"/>
        <v>101.8</v>
      </c>
      <c r="O32" s="230">
        <f t="shared" si="1"/>
        <v>104.7</v>
      </c>
      <c r="P32" s="230">
        <f t="shared" si="1"/>
        <v>106.9</v>
      </c>
      <c r="Q32" s="230">
        <f t="shared" si="1"/>
        <v>109.14489999999999</v>
      </c>
      <c r="R32" s="230">
        <f t="shared" si="1"/>
        <v>109.14489999999999</v>
      </c>
      <c r="S32" s="230">
        <f t="shared" si="1"/>
        <v>109.14489999999999</v>
      </c>
      <c r="T32" s="230">
        <f t="shared" si="1"/>
        <v>109.14489999999999</v>
      </c>
      <c r="U32" s="230">
        <f t="shared" si="1"/>
        <v>109.14489999999999</v>
      </c>
    </row>
    <row r="33" spans="1:21" hidden="1" outlineLevel="2" x14ac:dyDescent="0.2">
      <c r="E33" t="s">
        <v>264</v>
      </c>
      <c r="G33" t="s">
        <v>154</v>
      </c>
      <c r="I33" s="198"/>
      <c r="J33" s="230">
        <f t="shared" si="1"/>
        <v>97.3</v>
      </c>
      <c r="K33" s="230">
        <f t="shared" si="1"/>
        <v>99.2</v>
      </c>
      <c r="L33" s="230">
        <f t="shared" si="1"/>
        <v>99.9</v>
      </c>
      <c r="M33" s="230">
        <f t="shared" si="1"/>
        <v>100.4</v>
      </c>
      <c r="N33" s="230">
        <f t="shared" si="1"/>
        <v>102.2</v>
      </c>
      <c r="O33" s="230">
        <f t="shared" si="1"/>
        <v>105</v>
      </c>
      <c r="P33" s="230">
        <f t="shared" si="1"/>
        <v>107.1</v>
      </c>
      <c r="Q33" s="230">
        <f t="shared" si="1"/>
        <v>109.34909999999998</v>
      </c>
      <c r="R33" s="230">
        <f t="shared" si="1"/>
        <v>109.34909999999998</v>
      </c>
      <c r="S33" s="230">
        <f t="shared" si="1"/>
        <v>109.34909999999998</v>
      </c>
      <c r="T33" s="230">
        <f t="shared" si="1"/>
        <v>109.34909999999998</v>
      </c>
      <c r="U33" s="230">
        <f t="shared" si="1"/>
        <v>109.34909999999998</v>
      </c>
    </row>
    <row r="34" spans="1:21" hidden="1" outlineLevel="2" x14ac:dyDescent="0.2">
      <c r="E34" t="s">
        <v>265</v>
      </c>
      <c r="G34" t="s">
        <v>154</v>
      </c>
      <c r="I34" s="198"/>
      <c r="J34" s="230">
        <f t="shared" si="1"/>
        <v>97</v>
      </c>
      <c r="K34" s="230">
        <f t="shared" si="1"/>
        <v>98.7</v>
      </c>
      <c r="L34" s="230">
        <f t="shared" si="1"/>
        <v>99.2</v>
      </c>
      <c r="M34" s="230">
        <f t="shared" si="1"/>
        <v>99.9</v>
      </c>
      <c r="N34" s="230">
        <f t="shared" si="1"/>
        <v>101.8</v>
      </c>
      <c r="O34" s="230">
        <f t="shared" si="1"/>
        <v>104.5</v>
      </c>
      <c r="P34" s="230">
        <f t="shared" si="1"/>
        <v>106.4</v>
      </c>
      <c r="Q34" s="230">
        <f t="shared" si="1"/>
        <v>108.6344</v>
      </c>
      <c r="R34" s="230">
        <f t="shared" si="1"/>
        <v>108.6344</v>
      </c>
      <c r="S34" s="230">
        <f t="shared" si="1"/>
        <v>108.6344</v>
      </c>
      <c r="T34" s="230">
        <f t="shared" si="1"/>
        <v>108.6344</v>
      </c>
      <c r="U34" s="230">
        <f t="shared" si="1"/>
        <v>108.6344</v>
      </c>
    </row>
    <row r="35" spans="1:21" hidden="1" outlineLevel="2" x14ac:dyDescent="0.2">
      <c r="E35" t="s">
        <v>266</v>
      </c>
      <c r="G35" t="s">
        <v>154</v>
      </c>
      <c r="I35" s="198"/>
      <c r="J35" s="230">
        <f t="shared" si="1"/>
        <v>97.5</v>
      </c>
      <c r="K35" s="230">
        <f t="shared" si="1"/>
        <v>99.1</v>
      </c>
      <c r="L35" s="230">
        <f t="shared" si="1"/>
        <v>99.5</v>
      </c>
      <c r="M35" s="230">
        <f t="shared" si="1"/>
        <v>100.1</v>
      </c>
      <c r="N35" s="230">
        <f t="shared" si="1"/>
        <v>102.4</v>
      </c>
      <c r="O35" s="230">
        <f t="shared" si="1"/>
        <v>104.9</v>
      </c>
      <c r="P35" s="230">
        <f t="shared" si="1"/>
        <v>106.8</v>
      </c>
      <c r="Q35" s="230">
        <f t="shared" si="1"/>
        <v>109.04279999999999</v>
      </c>
      <c r="R35" s="230">
        <f t="shared" si="1"/>
        <v>109.04279999999999</v>
      </c>
      <c r="S35" s="230">
        <f t="shared" si="1"/>
        <v>109.04279999999999</v>
      </c>
      <c r="T35" s="230">
        <f t="shared" si="1"/>
        <v>109.04279999999999</v>
      </c>
      <c r="U35" s="230">
        <f t="shared" si="1"/>
        <v>109.04279999999999</v>
      </c>
    </row>
    <row r="36" spans="1:21" hidden="1" outlineLevel="2" x14ac:dyDescent="0.2">
      <c r="E36" t="s">
        <v>267</v>
      </c>
      <c r="G36" t="s">
        <v>154</v>
      </c>
      <c r="I36" s="198"/>
      <c r="J36" s="230">
        <f t="shared" si="1"/>
        <v>97.8</v>
      </c>
      <c r="K36" s="230">
        <f t="shared" si="1"/>
        <v>99.3</v>
      </c>
      <c r="L36" s="230">
        <f t="shared" si="1"/>
        <v>99.6</v>
      </c>
      <c r="M36" s="230">
        <f t="shared" si="1"/>
        <v>100.4</v>
      </c>
      <c r="N36" s="230">
        <f t="shared" si="1"/>
        <v>102.7</v>
      </c>
      <c r="O36" s="230">
        <f t="shared" si="1"/>
        <v>105.1</v>
      </c>
      <c r="P36" s="230">
        <f t="shared" si="1"/>
        <v>107</v>
      </c>
      <c r="Q36" s="230">
        <f t="shared" si="1"/>
        <v>109.24699999999999</v>
      </c>
      <c r="R36" s="230">
        <f t="shared" si="1"/>
        <v>109.24699999999999</v>
      </c>
      <c r="S36" s="230">
        <f t="shared" si="1"/>
        <v>109.24699999999999</v>
      </c>
      <c r="T36" s="230">
        <f t="shared" si="1"/>
        <v>109.24699999999999</v>
      </c>
      <c r="U36" s="230">
        <f t="shared" si="1"/>
        <v>109.24699999999999</v>
      </c>
    </row>
    <row r="37" spans="1:21" ht="4.7" hidden="1" customHeight="1" outlineLevel="1" x14ac:dyDescent="0.2"/>
    <row r="38" spans="1:21" hidden="1" outlineLevel="1" x14ac:dyDescent="0.2">
      <c r="E38" s="230" t="s">
        <v>268</v>
      </c>
      <c r="F38" s="230"/>
      <c r="G38" s="230" t="s">
        <v>154</v>
      </c>
      <c r="H38" s="230"/>
      <c r="I38" s="230"/>
      <c r="J38" s="230">
        <f t="shared" ref="J38:U38" si="2" xml:space="preserve"> AVERAGE(J25:J36)</f>
        <v>96.583333333333314</v>
      </c>
      <c r="K38" s="230">
        <f t="shared" si="2"/>
        <v>98.600000000000009</v>
      </c>
      <c r="L38" s="230">
        <f t="shared" si="2"/>
        <v>99.72499999999998</v>
      </c>
      <c r="M38" s="230">
        <f t="shared" si="2"/>
        <v>100.16666666666667</v>
      </c>
      <c r="N38" s="230">
        <f t="shared" si="2"/>
        <v>101.54166666666667</v>
      </c>
      <c r="O38" s="230">
        <f t="shared" si="2"/>
        <v>104.21666666666665</v>
      </c>
      <c r="P38" s="230">
        <f t="shared" si="2"/>
        <v>106.43333333333334</v>
      </c>
      <c r="Q38" s="230">
        <f t="shared" si="2"/>
        <v>108.65880833333334</v>
      </c>
      <c r="R38" s="230">
        <f t="shared" si="2"/>
        <v>108.65880833333334</v>
      </c>
      <c r="S38" s="230">
        <f t="shared" si="2"/>
        <v>108.65880833333334</v>
      </c>
      <c r="T38" s="230">
        <f t="shared" si="2"/>
        <v>108.65880833333334</v>
      </c>
      <c r="U38" s="230">
        <f t="shared" si="2"/>
        <v>108.65880833333334</v>
      </c>
    </row>
    <row r="39" spans="1:21" hidden="1" outlineLevel="1" x14ac:dyDescent="0.2">
      <c r="J39" s="276"/>
      <c r="K39" s="276"/>
      <c r="L39" s="276"/>
      <c r="M39" s="276"/>
      <c r="N39" s="276"/>
      <c r="O39" s="276"/>
      <c r="P39" s="276"/>
      <c r="Q39" s="276"/>
      <c r="R39" s="276"/>
      <c r="S39" s="276"/>
      <c r="T39" s="276"/>
      <c r="U39" s="276"/>
    </row>
    <row r="41" spans="1:21" ht="12.75" customHeight="1" collapsed="1" x14ac:dyDescent="0.2">
      <c r="A41" s="254" t="s">
        <v>168</v>
      </c>
      <c r="B41" s="254"/>
      <c r="C41" s="255"/>
      <c r="D41" s="254"/>
      <c r="E41" s="81"/>
      <c r="F41" s="81"/>
      <c r="G41" s="81"/>
      <c r="H41" s="81"/>
      <c r="I41" s="81"/>
      <c r="J41" s="81"/>
      <c r="K41" s="81"/>
      <c r="L41" s="81"/>
      <c r="M41" s="81"/>
      <c r="N41" s="81"/>
      <c r="O41" s="81"/>
      <c r="P41" s="81"/>
      <c r="Q41" s="81"/>
      <c r="R41" s="81"/>
      <c r="S41" s="81"/>
      <c r="T41" s="81"/>
      <c r="U41" s="81"/>
    </row>
    <row r="42" spans="1:21" hidden="1" outlineLevel="1" x14ac:dyDescent="0.2"/>
    <row r="43" spans="1:21" s="261" customFormat="1" hidden="1" outlineLevel="1" x14ac:dyDescent="0.2">
      <c r="A43" s="123"/>
      <c r="B43" s="123" t="s">
        <v>269</v>
      </c>
      <c r="C43" s="124"/>
      <c r="D43" s="126"/>
    </row>
    <row r="44" spans="1:21" s="245" customFormat="1" hidden="1" outlineLevel="1" x14ac:dyDescent="0.2">
      <c r="A44" s="242"/>
      <c r="B44" s="242"/>
      <c r="C44" s="243"/>
      <c r="D44" s="238"/>
      <c r="E44" s="276" t="str">
        <f xml:space="preserve"> Inputs!E$52</f>
        <v>Retail Price Index for April</v>
      </c>
      <c r="F44" s="276">
        <f xml:space="preserve"> Inputs!F$52</f>
        <v>0</v>
      </c>
      <c r="G44" s="276" t="str">
        <f xml:space="preserve"> Inputs!G$52</f>
        <v>index</v>
      </c>
      <c r="H44" s="276">
        <f xml:space="preserve"> Inputs!H$52</f>
        <v>0</v>
      </c>
      <c r="I44" s="276">
        <f xml:space="preserve"> Inputs!I$52</f>
        <v>0</v>
      </c>
      <c r="J44" s="276">
        <f xml:space="preserve"> Inputs!J$52</f>
        <v>242.5</v>
      </c>
      <c r="K44" s="276">
        <f xml:space="preserve"> Inputs!K$52</f>
        <v>249.5</v>
      </c>
      <c r="L44" s="276">
        <f xml:space="preserve"> Inputs!L$52</f>
        <v>255.7</v>
      </c>
      <c r="M44" s="276">
        <f xml:space="preserve"> Inputs!M$52</f>
        <v>258</v>
      </c>
      <c r="N44" s="276">
        <f xml:space="preserve"> Inputs!N$52</f>
        <v>261.39999999999998</v>
      </c>
      <c r="O44" s="276">
        <f xml:space="preserve"> Inputs!O$52</f>
        <v>270.60000000000002</v>
      </c>
      <c r="P44" s="276">
        <f xml:space="preserve"> Inputs!P$52</f>
        <v>279.7</v>
      </c>
      <c r="Q44" s="276">
        <f xml:space="preserve"> Inputs!Q$52</f>
        <v>288.2</v>
      </c>
      <c r="R44" s="276">
        <f xml:space="preserve"> Inputs!R$52</f>
        <v>0</v>
      </c>
      <c r="S44" s="276">
        <f xml:space="preserve"> Inputs!S$52</f>
        <v>0</v>
      </c>
      <c r="T44" s="276">
        <f xml:space="preserve"> Inputs!T$52</f>
        <v>0</v>
      </c>
      <c r="U44" s="276">
        <f xml:space="preserve"> Inputs!U$52</f>
        <v>0</v>
      </c>
    </row>
    <row r="45" spans="1:21" s="245" customFormat="1" hidden="1" outlineLevel="2" x14ac:dyDescent="0.2">
      <c r="A45" s="242"/>
      <c r="B45" s="242"/>
      <c r="C45" s="243"/>
      <c r="D45" s="238"/>
      <c r="E45" s="276" t="str">
        <f xml:space="preserve"> Inputs!E$53</f>
        <v>Retail Price Index for May</v>
      </c>
      <c r="F45" s="276">
        <f xml:space="preserve"> Inputs!F$53</f>
        <v>0</v>
      </c>
      <c r="G45" s="276" t="str">
        <f xml:space="preserve"> Inputs!G$53</f>
        <v>index</v>
      </c>
      <c r="H45" s="276">
        <f xml:space="preserve"> Inputs!H$53</f>
        <v>0</v>
      </c>
      <c r="I45" s="276">
        <f xml:space="preserve"> Inputs!I$53</f>
        <v>0</v>
      </c>
      <c r="J45" s="276">
        <f xml:space="preserve"> Inputs!J$53</f>
        <v>242.4</v>
      </c>
      <c r="K45" s="276">
        <f xml:space="preserve"> Inputs!K$53</f>
        <v>250</v>
      </c>
      <c r="L45" s="276">
        <f xml:space="preserve"> Inputs!L$53</f>
        <v>255.9</v>
      </c>
      <c r="M45" s="276">
        <f xml:space="preserve"> Inputs!M$53</f>
        <v>258.5</v>
      </c>
      <c r="N45" s="276">
        <f xml:space="preserve"> Inputs!N$53</f>
        <v>262.10000000000002</v>
      </c>
      <c r="O45" s="276">
        <f xml:space="preserve"> Inputs!O$53</f>
        <v>271.7</v>
      </c>
      <c r="P45" s="276">
        <f xml:space="preserve"> Inputs!P$53</f>
        <v>280.7</v>
      </c>
      <c r="Q45" s="276">
        <f xml:space="preserve"> Inputs!Q$53</f>
        <v>289.40169999999995</v>
      </c>
      <c r="R45" s="276">
        <f xml:space="preserve"> Inputs!R$53</f>
        <v>0</v>
      </c>
      <c r="S45" s="276">
        <f xml:space="preserve"> Inputs!S$53</f>
        <v>0</v>
      </c>
      <c r="T45" s="276">
        <f xml:space="preserve"> Inputs!T$53</f>
        <v>0</v>
      </c>
      <c r="U45" s="276">
        <f xml:space="preserve"> Inputs!U$53</f>
        <v>0</v>
      </c>
    </row>
    <row r="46" spans="1:21" s="245" customFormat="1" hidden="1" outlineLevel="2" x14ac:dyDescent="0.2">
      <c r="A46" s="242"/>
      <c r="B46" s="242"/>
      <c r="C46" s="243"/>
      <c r="D46" s="238"/>
      <c r="E46" s="276" t="str">
        <f xml:space="preserve"> Inputs!E$54</f>
        <v>Retail Price Index for June</v>
      </c>
      <c r="F46" s="276">
        <f xml:space="preserve"> Inputs!F$54</f>
        <v>0</v>
      </c>
      <c r="G46" s="276" t="str">
        <f xml:space="preserve"> Inputs!G$54</f>
        <v>index</v>
      </c>
      <c r="H46" s="276">
        <f xml:space="preserve"> Inputs!H$54</f>
        <v>0</v>
      </c>
      <c r="I46" s="276">
        <f xml:space="preserve"> Inputs!I$54</f>
        <v>0</v>
      </c>
      <c r="J46" s="276">
        <f xml:space="preserve"> Inputs!J$54</f>
        <v>241.8</v>
      </c>
      <c r="K46" s="276">
        <f xml:space="preserve"> Inputs!K$54</f>
        <v>249.7</v>
      </c>
      <c r="L46" s="276">
        <f xml:space="preserve"> Inputs!L$54</f>
        <v>256.3</v>
      </c>
      <c r="M46" s="276">
        <f xml:space="preserve"> Inputs!M$54</f>
        <v>258.89999999999998</v>
      </c>
      <c r="N46" s="276">
        <f xml:space="preserve"> Inputs!N$54</f>
        <v>263.10000000000002</v>
      </c>
      <c r="O46" s="276">
        <f xml:space="preserve"> Inputs!O$54</f>
        <v>272.3</v>
      </c>
      <c r="P46" s="276">
        <f xml:space="preserve"> Inputs!P$54</f>
        <v>281.5</v>
      </c>
      <c r="Q46" s="276">
        <f xml:space="preserve"> Inputs!Q$54</f>
        <v>290.22649999999999</v>
      </c>
      <c r="R46" s="276">
        <f xml:space="preserve"> Inputs!R$54</f>
        <v>0</v>
      </c>
      <c r="S46" s="276">
        <f xml:space="preserve"> Inputs!S$54</f>
        <v>0</v>
      </c>
      <c r="T46" s="276">
        <f xml:space="preserve"> Inputs!T$54</f>
        <v>0</v>
      </c>
      <c r="U46" s="276">
        <f xml:space="preserve"> Inputs!U$54</f>
        <v>0</v>
      </c>
    </row>
    <row r="47" spans="1:21" s="245" customFormat="1" hidden="1" outlineLevel="2" x14ac:dyDescent="0.2">
      <c r="A47" s="242"/>
      <c r="B47" s="242"/>
      <c r="C47" s="243"/>
      <c r="D47" s="238"/>
      <c r="E47" s="276" t="str">
        <f xml:space="preserve"> Inputs!E$55</f>
        <v>Retail Price Index for July</v>
      </c>
      <c r="F47" s="276">
        <f xml:space="preserve"> Inputs!F$55</f>
        <v>0</v>
      </c>
      <c r="G47" s="276" t="str">
        <f xml:space="preserve"> Inputs!G$55</f>
        <v>index</v>
      </c>
      <c r="H47" s="276">
        <f xml:space="preserve"> Inputs!H$55</f>
        <v>0</v>
      </c>
      <c r="I47" s="276">
        <f xml:space="preserve"> Inputs!I$55</f>
        <v>0</v>
      </c>
      <c r="J47" s="276">
        <f xml:space="preserve"> Inputs!J$55</f>
        <v>242.1</v>
      </c>
      <c r="K47" s="276">
        <f xml:space="preserve"> Inputs!K$55</f>
        <v>249.7</v>
      </c>
      <c r="L47" s="276">
        <f xml:space="preserve"> Inputs!L$55</f>
        <v>256</v>
      </c>
      <c r="M47" s="276">
        <f xml:space="preserve"> Inputs!M$55</f>
        <v>258.60000000000002</v>
      </c>
      <c r="N47" s="276">
        <f xml:space="preserve"> Inputs!N$55</f>
        <v>263.39999999999998</v>
      </c>
      <c r="O47" s="276">
        <f xml:space="preserve"> Inputs!O$55</f>
        <v>272.89999999999998</v>
      </c>
      <c r="P47" s="276">
        <f xml:space="preserve"> Inputs!P$55</f>
        <v>281.7</v>
      </c>
      <c r="Q47" s="276">
        <f xml:space="preserve"> Inputs!Q$55</f>
        <v>290.43269999999995</v>
      </c>
      <c r="R47" s="276">
        <f xml:space="preserve"> Inputs!R$55</f>
        <v>0</v>
      </c>
      <c r="S47" s="276">
        <f xml:space="preserve"> Inputs!S$55</f>
        <v>0</v>
      </c>
      <c r="T47" s="276">
        <f xml:space="preserve"> Inputs!T$55</f>
        <v>0</v>
      </c>
      <c r="U47" s="276">
        <f xml:space="preserve"> Inputs!U$55</f>
        <v>0</v>
      </c>
    </row>
    <row r="48" spans="1:21" s="245" customFormat="1" hidden="1" outlineLevel="2" x14ac:dyDescent="0.2">
      <c r="A48" s="242"/>
      <c r="B48" s="242"/>
      <c r="C48" s="243"/>
      <c r="D48" s="238"/>
      <c r="E48" s="276" t="str">
        <f xml:space="preserve"> Inputs!E$56</f>
        <v>Retail Price Index for August</v>
      </c>
      <c r="F48" s="276">
        <f xml:space="preserve"> Inputs!F$56</f>
        <v>0</v>
      </c>
      <c r="G48" s="276" t="str">
        <f xml:space="preserve"> Inputs!G$56</f>
        <v>index</v>
      </c>
      <c r="H48" s="276">
        <f xml:space="preserve"> Inputs!H$56</f>
        <v>0</v>
      </c>
      <c r="I48" s="276">
        <f xml:space="preserve"> Inputs!I$56</f>
        <v>0</v>
      </c>
      <c r="J48" s="276">
        <f xml:space="preserve"> Inputs!J$56</f>
        <v>243</v>
      </c>
      <c r="K48" s="276">
        <f xml:space="preserve"> Inputs!K$56</f>
        <v>251</v>
      </c>
      <c r="L48" s="276">
        <f xml:space="preserve"> Inputs!L$56</f>
        <v>257</v>
      </c>
      <c r="M48" s="276">
        <f xml:space="preserve"> Inputs!M$56</f>
        <v>259.8</v>
      </c>
      <c r="N48" s="276">
        <f xml:space="preserve"> Inputs!N$56</f>
        <v>264.39999999999998</v>
      </c>
      <c r="O48" s="276">
        <f xml:space="preserve"> Inputs!O$56</f>
        <v>274.7</v>
      </c>
      <c r="P48" s="276">
        <f xml:space="preserve"> Inputs!P$56</f>
        <v>284.2</v>
      </c>
      <c r="Q48" s="276">
        <f xml:space="preserve"> Inputs!Q$56</f>
        <v>293.01019999999994</v>
      </c>
      <c r="R48" s="276">
        <f xml:space="preserve"> Inputs!R$56</f>
        <v>0</v>
      </c>
      <c r="S48" s="276">
        <f xml:space="preserve"> Inputs!S$56</f>
        <v>0</v>
      </c>
      <c r="T48" s="276">
        <f xml:space="preserve"> Inputs!T$56</f>
        <v>0</v>
      </c>
      <c r="U48" s="276">
        <f xml:space="preserve"> Inputs!U$56</f>
        <v>0</v>
      </c>
    </row>
    <row r="49" spans="1:21" s="245" customFormat="1" hidden="1" outlineLevel="2" x14ac:dyDescent="0.2">
      <c r="A49" s="242"/>
      <c r="B49" s="242"/>
      <c r="C49" s="243"/>
      <c r="D49" s="238"/>
      <c r="E49" s="276" t="str">
        <f xml:space="preserve"> Inputs!E$57</f>
        <v>Retail Price Index for September</v>
      </c>
      <c r="F49" s="276">
        <f xml:space="preserve"> Inputs!F$57</f>
        <v>0</v>
      </c>
      <c r="G49" s="276" t="str">
        <f xml:space="preserve"> Inputs!G$57</f>
        <v>index</v>
      </c>
      <c r="H49" s="276">
        <f xml:space="preserve"> Inputs!H$57</f>
        <v>0</v>
      </c>
      <c r="I49" s="276">
        <f xml:space="preserve"> Inputs!I$57</f>
        <v>0</v>
      </c>
      <c r="J49" s="276">
        <f xml:space="preserve"> Inputs!J$57</f>
        <v>244.2</v>
      </c>
      <c r="K49" s="276">
        <f xml:space="preserve"> Inputs!K$57</f>
        <v>251.9</v>
      </c>
      <c r="L49" s="276">
        <f xml:space="preserve"> Inputs!L$57</f>
        <v>257.60000000000002</v>
      </c>
      <c r="M49" s="276">
        <f xml:space="preserve"> Inputs!M$57</f>
        <v>259.60000000000002</v>
      </c>
      <c r="N49" s="276">
        <f xml:space="preserve"> Inputs!N$57</f>
        <v>264.89999999999998</v>
      </c>
      <c r="O49" s="276">
        <f xml:space="preserve"> Inputs!O$57</f>
        <v>275.10000000000002</v>
      </c>
      <c r="P49" s="276">
        <f xml:space="preserve"> Inputs!P$57</f>
        <v>284.10000000000002</v>
      </c>
      <c r="Q49" s="276">
        <f xml:space="preserve"> Inputs!Q$57</f>
        <v>292.90710000000001</v>
      </c>
      <c r="R49" s="276">
        <f xml:space="preserve"> Inputs!R$57</f>
        <v>0</v>
      </c>
      <c r="S49" s="276">
        <f xml:space="preserve"> Inputs!S$57</f>
        <v>0</v>
      </c>
      <c r="T49" s="276">
        <f xml:space="preserve"> Inputs!T$57</f>
        <v>0</v>
      </c>
      <c r="U49" s="276">
        <f xml:space="preserve"> Inputs!U$57</f>
        <v>0</v>
      </c>
    </row>
    <row r="50" spans="1:21" s="245" customFormat="1" hidden="1" outlineLevel="2" x14ac:dyDescent="0.2">
      <c r="A50" s="242"/>
      <c r="B50" s="242"/>
      <c r="C50" s="243"/>
      <c r="D50" s="238"/>
      <c r="E50" s="276" t="str">
        <f xml:space="preserve"> Inputs!E$58</f>
        <v>Retail Price Index for October</v>
      </c>
      <c r="F50" s="276">
        <f xml:space="preserve"> Inputs!F$58</f>
        <v>0</v>
      </c>
      <c r="G50" s="276" t="str">
        <f xml:space="preserve"> Inputs!G$58</f>
        <v>index</v>
      </c>
      <c r="H50" s="276">
        <f xml:space="preserve"> Inputs!H$58</f>
        <v>0</v>
      </c>
      <c r="I50" s="276">
        <f xml:space="preserve"> Inputs!I$58</f>
        <v>0</v>
      </c>
      <c r="J50" s="276">
        <f xml:space="preserve"> Inputs!J$58</f>
        <v>245.6</v>
      </c>
      <c r="K50" s="276">
        <f xml:space="preserve"> Inputs!K$58</f>
        <v>251.9</v>
      </c>
      <c r="L50" s="276">
        <f xml:space="preserve"> Inputs!L$58</f>
        <v>257.7</v>
      </c>
      <c r="M50" s="276">
        <f xml:space="preserve"> Inputs!M$58</f>
        <v>259.5</v>
      </c>
      <c r="N50" s="276">
        <f xml:space="preserve"> Inputs!N$58</f>
        <v>264.8</v>
      </c>
      <c r="O50" s="276">
        <f xml:space="preserve"> Inputs!O$58</f>
        <v>275.3</v>
      </c>
      <c r="P50" s="276">
        <f xml:space="preserve"> Inputs!P$58</f>
        <v>284.5</v>
      </c>
      <c r="Q50" s="276">
        <f xml:space="preserve"> Inputs!Q$58</f>
        <v>293.31949999999995</v>
      </c>
      <c r="R50" s="276">
        <f xml:space="preserve"> Inputs!R$58</f>
        <v>0</v>
      </c>
      <c r="S50" s="276">
        <f xml:space="preserve"> Inputs!S$58</f>
        <v>0</v>
      </c>
      <c r="T50" s="276">
        <f xml:space="preserve"> Inputs!T$58</f>
        <v>0</v>
      </c>
      <c r="U50" s="276">
        <f xml:space="preserve"> Inputs!U$58</f>
        <v>0</v>
      </c>
    </row>
    <row r="51" spans="1:21" s="245" customFormat="1" hidden="1" outlineLevel="2" x14ac:dyDescent="0.2">
      <c r="A51" s="242"/>
      <c r="B51" s="242"/>
      <c r="C51" s="243"/>
      <c r="D51" s="238"/>
      <c r="E51" s="276" t="str">
        <f xml:space="preserve"> Inputs!E$59</f>
        <v>Retail Price Index for November</v>
      </c>
      <c r="F51" s="276">
        <f xml:space="preserve"> Inputs!F$59</f>
        <v>0</v>
      </c>
      <c r="G51" s="276" t="str">
        <f xml:space="preserve"> Inputs!G$59</f>
        <v>index</v>
      </c>
      <c r="H51" s="276">
        <f xml:space="preserve"> Inputs!H$59</f>
        <v>0</v>
      </c>
      <c r="I51" s="276">
        <f xml:space="preserve"> Inputs!I$59</f>
        <v>0</v>
      </c>
      <c r="J51" s="276">
        <f xml:space="preserve"> Inputs!J$59</f>
        <v>245.6</v>
      </c>
      <c r="K51" s="276">
        <f xml:space="preserve"> Inputs!K$59</f>
        <v>252.1</v>
      </c>
      <c r="L51" s="276">
        <f xml:space="preserve"> Inputs!L$59</f>
        <v>257.10000000000002</v>
      </c>
      <c r="M51" s="276">
        <f xml:space="preserve"> Inputs!M$59</f>
        <v>259.8</v>
      </c>
      <c r="N51" s="276">
        <f xml:space="preserve"> Inputs!N$59</f>
        <v>265.5</v>
      </c>
      <c r="O51" s="276">
        <f xml:space="preserve"> Inputs!O$59</f>
        <v>275.8</v>
      </c>
      <c r="P51" s="276">
        <f xml:space="preserve"> Inputs!P$59</f>
        <v>284.60000000000002</v>
      </c>
      <c r="Q51" s="276">
        <f xml:space="preserve"> Inputs!Q$59</f>
        <v>293.42259999999999</v>
      </c>
      <c r="R51" s="276">
        <f xml:space="preserve"> Inputs!R$59</f>
        <v>0</v>
      </c>
      <c r="S51" s="276">
        <f xml:space="preserve"> Inputs!S$59</f>
        <v>0</v>
      </c>
      <c r="T51" s="276">
        <f xml:space="preserve"> Inputs!T$59</f>
        <v>0</v>
      </c>
      <c r="U51" s="276">
        <f xml:space="preserve"> Inputs!U$59</f>
        <v>0</v>
      </c>
    </row>
    <row r="52" spans="1:21" s="245" customFormat="1" hidden="1" outlineLevel="2" x14ac:dyDescent="0.2">
      <c r="A52" s="242"/>
      <c r="B52" s="242"/>
      <c r="C52" s="243"/>
      <c r="D52" s="238"/>
      <c r="E52" s="276" t="str">
        <f xml:space="preserve"> Inputs!E$60</f>
        <v>Retail Price Index for December</v>
      </c>
      <c r="F52" s="276">
        <f xml:space="preserve"> Inputs!F$60</f>
        <v>0</v>
      </c>
      <c r="G52" s="276" t="str">
        <f xml:space="preserve"> Inputs!G$60</f>
        <v>index</v>
      </c>
      <c r="H52" s="276">
        <f xml:space="preserve"> Inputs!H$60</f>
        <v>0</v>
      </c>
      <c r="I52" s="276">
        <f xml:space="preserve"> Inputs!I$60</f>
        <v>0</v>
      </c>
      <c r="J52" s="276">
        <f xml:space="preserve"> Inputs!J$60</f>
        <v>246.8</v>
      </c>
      <c r="K52" s="276">
        <f xml:space="preserve"> Inputs!K$60</f>
        <v>253.4</v>
      </c>
      <c r="L52" s="276">
        <f xml:space="preserve"> Inputs!L$60</f>
        <v>257.5</v>
      </c>
      <c r="M52" s="276">
        <f xml:space="preserve"> Inputs!M$60</f>
        <v>260.60000000000002</v>
      </c>
      <c r="N52" s="276">
        <f xml:space="preserve"> Inputs!N$60</f>
        <v>267.10000000000002</v>
      </c>
      <c r="O52" s="276">
        <f xml:space="preserve"> Inputs!O$60</f>
        <v>278.10000000000002</v>
      </c>
      <c r="P52" s="276">
        <f xml:space="preserve"> Inputs!P$60</f>
        <v>285.60000000000002</v>
      </c>
      <c r="Q52" s="276">
        <f xml:space="preserve"> Inputs!Q$60</f>
        <v>294.45359999999999</v>
      </c>
      <c r="R52" s="276">
        <f xml:space="preserve"> Inputs!R$60</f>
        <v>0</v>
      </c>
      <c r="S52" s="276">
        <f xml:space="preserve"> Inputs!S$60</f>
        <v>0</v>
      </c>
      <c r="T52" s="276">
        <f xml:space="preserve"> Inputs!T$60</f>
        <v>0</v>
      </c>
      <c r="U52" s="276">
        <f xml:space="preserve"> Inputs!U$60</f>
        <v>0</v>
      </c>
    </row>
    <row r="53" spans="1:21" s="245" customFormat="1" hidden="1" outlineLevel="2" x14ac:dyDescent="0.2">
      <c r="A53" s="242"/>
      <c r="B53" s="242"/>
      <c r="C53" s="243"/>
      <c r="D53" s="238"/>
      <c r="E53" s="276" t="str">
        <f xml:space="preserve"> Inputs!E$61</f>
        <v>Retail Price Index for January</v>
      </c>
      <c r="F53" s="276">
        <f xml:space="preserve"> Inputs!F$61</f>
        <v>0</v>
      </c>
      <c r="G53" s="276" t="str">
        <f xml:space="preserve"> Inputs!G$61</f>
        <v>index</v>
      </c>
      <c r="H53" s="276">
        <f xml:space="preserve"> Inputs!H$61</f>
        <v>0</v>
      </c>
      <c r="I53" s="276">
        <f xml:space="preserve"> Inputs!I$61</f>
        <v>0</v>
      </c>
      <c r="J53" s="276">
        <f xml:space="preserve"> Inputs!J$61</f>
        <v>245.8</v>
      </c>
      <c r="K53" s="276">
        <f xml:space="preserve"> Inputs!K$61</f>
        <v>252.6</v>
      </c>
      <c r="L53" s="276">
        <f xml:space="preserve"> Inputs!L$61</f>
        <v>255.4</v>
      </c>
      <c r="M53" s="276">
        <f xml:space="preserve"> Inputs!M$61</f>
        <v>258.8</v>
      </c>
      <c r="N53" s="276">
        <f xml:space="preserve"> Inputs!N$61</f>
        <v>265.5</v>
      </c>
      <c r="O53" s="276">
        <f xml:space="preserve"> Inputs!O$61</f>
        <v>276</v>
      </c>
      <c r="P53" s="276">
        <f xml:space="preserve"> Inputs!P$61</f>
        <v>283</v>
      </c>
      <c r="Q53" s="276">
        <f xml:space="preserve"> Inputs!Q$61</f>
        <v>291.77299999999997</v>
      </c>
      <c r="R53" s="276">
        <f xml:space="preserve"> Inputs!R$61</f>
        <v>0</v>
      </c>
      <c r="S53" s="276">
        <f xml:space="preserve"> Inputs!S$61</f>
        <v>0</v>
      </c>
      <c r="T53" s="276">
        <f xml:space="preserve"> Inputs!T$61</f>
        <v>0</v>
      </c>
      <c r="U53" s="276">
        <f xml:space="preserve"> Inputs!U$61</f>
        <v>0</v>
      </c>
    </row>
    <row r="54" spans="1:21" s="245" customFormat="1" hidden="1" outlineLevel="2" x14ac:dyDescent="0.2">
      <c r="A54" s="242"/>
      <c r="B54" s="242"/>
      <c r="C54" s="243"/>
      <c r="D54" s="238"/>
      <c r="E54" s="276" t="str">
        <f xml:space="preserve"> Inputs!E$62</f>
        <v>Retail Price Index for February</v>
      </c>
      <c r="F54" s="276">
        <f xml:space="preserve"> Inputs!F$62</f>
        <v>0</v>
      </c>
      <c r="G54" s="276" t="str">
        <f xml:space="preserve"> Inputs!G$62</f>
        <v>index</v>
      </c>
      <c r="H54" s="276">
        <f xml:space="preserve"> Inputs!H$62</f>
        <v>0</v>
      </c>
      <c r="I54" s="276">
        <f xml:space="preserve"> Inputs!I$62</f>
        <v>0</v>
      </c>
      <c r="J54" s="276">
        <f xml:space="preserve"> Inputs!J$62</f>
        <v>247.6</v>
      </c>
      <c r="K54" s="276">
        <f xml:space="preserve"> Inputs!K$62</f>
        <v>254.2</v>
      </c>
      <c r="L54" s="276">
        <f xml:space="preserve"> Inputs!L$62</f>
        <v>256.7</v>
      </c>
      <c r="M54" s="276">
        <f xml:space="preserve"> Inputs!M$62</f>
        <v>260</v>
      </c>
      <c r="N54" s="276">
        <f xml:space="preserve"> Inputs!N$62</f>
        <v>268.39999999999998</v>
      </c>
      <c r="O54" s="276">
        <f xml:space="preserve"> Inputs!O$62</f>
        <v>278.10000000000002</v>
      </c>
      <c r="P54" s="276">
        <f xml:space="preserve"> Inputs!P$62</f>
        <v>285</v>
      </c>
      <c r="Q54" s="276">
        <f xml:space="preserve"> Inputs!Q$62</f>
        <v>293.83499999999998</v>
      </c>
      <c r="R54" s="276">
        <f xml:space="preserve"> Inputs!R$62</f>
        <v>0</v>
      </c>
      <c r="S54" s="276">
        <f xml:space="preserve"> Inputs!S$62</f>
        <v>0</v>
      </c>
      <c r="T54" s="276">
        <f xml:space="preserve"> Inputs!T$62</f>
        <v>0</v>
      </c>
      <c r="U54" s="276">
        <f xml:space="preserve"> Inputs!U$62</f>
        <v>0</v>
      </c>
    </row>
    <row r="55" spans="1:21" s="245" customFormat="1" hidden="1" outlineLevel="2" x14ac:dyDescent="0.2">
      <c r="A55" s="242"/>
      <c r="B55" s="242"/>
      <c r="C55" s="243"/>
      <c r="D55" s="238"/>
      <c r="E55" s="276" t="str">
        <f xml:space="preserve"> Inputs!E$63</f>
        <v>Retail Price Index for March</v>
      </c>
      <c r="F55" s="276">
        <f xml:space="preserve"> Inputs!F$63</f>
        <v>0</v>
      </c>
      <c r="G55" s="276" t="str">
        <f xml:space="preserve"> Inputs!G$63</f>
        <v>index</v>
      </c>
      <c r="H55" s="276">
        <f xml:space="preserve"> Inputs!H$63</f>
        <v>0</v>
      </c>
      <c r="I55" s="276">
        <f xml:space="preserve"> Inputs!I$63</f>
        <v>0</v>
      </c>
      <c r="J55" s="276">
        <f xml:space="preserve"> Inputs!J$63</f>
        <v>248.7</v>
      </c>
      <c r="K55" s="276">
        <f xml:space="preserve"> Inputs!K$63</f>
        <v>254.8</v>
      </c>
      <c r="L55" s="276">
        <f xml:space="preserve"> Inputs!L$63</f>
        <v>257.10000000000002</v>
      </c>
      <c r="M55" s="276">
        <f xml:space="preserve"> Inputs!M$63</f>
        <v>261.10000000000002</v>
      </c>
      <c r="N55" s="276">
        <f xml:space="preserve"> Inputs!N$63</f>
        <v>269.3</v>
      </c>
      <c r="O55" s="276">
        <f xml:space="preserve"> Inputs!O$63</f>
        <v>278.3</v>
      </c>
      <c r="P55" s="276">
        <f xml:space="preserve"> Inputs!P$63</f>
        <v>285.10000000000002</v>
      </c>
      <c r="Q55" s="276">
        <f xml:space="preserve"> Inputs!Q$63</f>
        <v>293.93810000000002</v>
      </c>
      <c r="R55" s="276">
        <f xml:space="preserve"> Inputs!R$63</f>
        <v>0</v>
      </c>
      <c r="S55" s="276">
        <f xml:space="preserve"> Inputs!S$63</f>
        <v>0</v>
      </c>
      <c r="T55" s="276">
        <f xml:space="preserve"> Inputs!T$63</f>
        <v>0</v>
      </c>
      <c r="U55" s="276">
        <f xml:space="preserve"> Inputs!U$63</f>
        <v>0</v>
      </c>
    </row>
    <row r="56" spans="1:21" ht="4.7" hidden="1" customHeight="1" outlineLevel="1" x14ac:dyDescent="0.2"/>
    <row r="57" spans="1:21" s="233" customFormat="1" hidden="1" outlineLevel="1" x14ac:dyDescent="0.2">
      <c r="A57" s="256"/>
      <c r="B57" s="256"/>
      <c r="C57" s="257"/>
      <c r="D57" s="258"/>
      <c r="E57" s="279" t="str">
        <f xml:space="preserve"> Inputs!E$65</f>
        <v>RPI: Assumed percentage increase for unpopulated monthly values</v>
      </c>
      <c r="F57" s="279">
        <f xml:space="preserve"> Inputs!F$65</f>
        <v>0</v>
      </c>
      <c r="G57" s="279" t="str">
        <f xml:space="preserve"> Inputs!G$65</f>
        <v>%</v>
      </c>
      <c r="H57" s="279">
        <f xml:space="preserve"> Inputs!H$65</f>
        <v>0</v>
      </c>
      <c r="I57" s="279">
        <f xml:space="preserve"> Inputs!I$65</f>
        <v>0</v>
      </c>
      <c r="J57" s="279">
        <f xml:space="preserve"> Inputs!J$65</f>
        <v>0</v>
      </c>
      <c r="K57" s="279">
        <f xml:space="preserve"> Inputs!K$65</f>
        <v>0</v>
      </c>
      <c r="L57" s="279">
        <f xml:space="preserve"> Inputs!L$65</f>
        <v>0</v>
      </c>
      <c r="M57" s="279">
        <f xml:space="preserve"> Inputs!M$65</f>
        <v>0</v>
      </c>
      <c r="N57" s="279">
        <f xml:space="preserve"> Inputs!N$65</f>
        <v>0</v>
      </c>
      <c r="O57" s="279">
        <f xml:space="preserve"> Inputs!O$65</f>
        <v>0</v>
      </c>
      <c r="P57" s="279">
        <f xml:space="preserve"> Inputs!P$65</f>
        <v>0</v>
      </c>
      <c r="Q57" s="279">
        <f xml:space="preserve"> Inputs!Q$65</f>
        <v>0</v>
      </c>
      <c r="R57" s="279">
        <f xml:space="preserve"> Inputs!R$65</f>
        <v>0</v>
      </c>
      <c r="S57" s="279">
        <f xml:space="preserve"> Inputs!S$65</f>
        <v>0</v>
      </c>
      <c r="T57" s="279">
        <f xml:space="preserve"> Inputs!T$65</f>
        <v>0</v>
      </c>
      <c r="U57" s="279">
        <f xml:space="preserve"> Inputs!U$65</f>
        <v>0</v>
      </c>
    </row>
    <row r="58" spans="1:21" ht="4.7" hidden="1" customHeight="1" outlineLevel="1" x14ac:dyDescent="0.2"/>
    <row r="59" spans="1:21" hidden="1" outlineLevel="1" x14ac:dyDescent="0.2">
      <c r="E59" t="s">
        <v>270</v>
      </c>
      <c r="G59" t="s">
        <v>154</v>
      </c>
      <c r="I59" s="198"/>
      <c r="J59" s="230">
        <f xml:space="preserve"> IF(J44 &gt; 0, J44, I59 * (1 + J$57))</f>
        <v>242.5</v>
      </c>
      <c r="K59" s="230">
        <f t="shared" ref="K59:U59" si="3" xml:space="preserve"> IF(K44 &gt; 0, K44, J59 * (1 + K$57))</f>
        <v>249.5</v>
      </c>
      <c r="L59" s="230">
        <f t="shared" si="3"/>
        <v>255.7</v>
      </c>
      <c r="M59" s="230">
        <f t="shared" si="3"/>
        <v>258</v>
      </c>
      <c r="N59" s="230">
        <f t="shared" si="3"/>
        <v>261.39999999999998</v>
      </c>
      <c r="O59" s="230">
        <f t="shared" si="3"/>
        <v>270.60000000000002</v>
      </c>
      <c r="P59" s="230">
        <f t="shared" si="3"/>
        <v>279.7</v>
      </c>
      <c r="Q59" s="230">
        <f t="shared" si="3"/>
        <v>288.2</v>
      </c>
      <c r="R59" s="230">
        <f t="shared" si="3"/>
        <v>288.2</v>
      </c>
      <c r="S59" s="230">
        <f t="shared" si="3"/>
        <v>288.2</v>
      </c>
      <c r="T59" s="230">
        <f t="shared" si="3"/>
        <v>288.2</v>
      </c>
      <c r="U59" s="230">
        <f t="shared" si="3"/>
        <v>288.2</v>
      </c>
    </row>
    <row r="60" spans="1:21" hidden="1" outlineLevel="2" x14ac:dyDescent="0.2">
      <c r="E60" t="s">
        <v>271</v>
      </c>
      <c r="G60" t="s">
        <v>154</v>
      </c>
      <c r="I60" s="198"/>
      <c r="J60" s="230">
        <f t="shared" ref="J60:U60" si="4" xml:space="preserve"> IF(J45 &gt; 0, J45, I60 * (1 + J$57))</f>
        <v>242.4</v>
      </c>
      <c r="K60" s="230">
        <f t="shared" si="4"/>
        <v>250</v>
      </c>
      <c r="L60" s="230">
        <f t="shared" si="4"/>
        <v>255.9</v>
      </c>
      <c r="M60" s="230">
        <f t="shared" si="4"/>
        <v>258.5</v>
      </c>
      <c r="N60" s="230">
        <f t="shared" si="4"/>
        <v>262.10000000000002</v>
      </c>
      <c r="O60" s="230">
        <f t="shared" si="4"/>
        <v>271.7</v>
      </c>
      <c r="P60" s="230">
        <f t="shared" si="4"/>
        <v>280.7</v>
      </c>
      <c r="Q60" s="230">
        <f t="shared" si="4"/>
        <v>289.40169999999995</v>
      </c>
      <c r="R60" s="230">
        <f t="shared" si="4"/>
        <v>289.40169999999995</v>
      </c>
      <c r="S60" s="230">
        <f t="shared" si="4"/>
        <v>289.40169999999995</v>
      </c>
      <c r="T60" s="230">
        <f t="shared" si="4"/>
        <v>289.40169999999995</v>
      </c>
      <c r="U60" s="230">
        <f t="shared" si="4"/>
        <v>289.40169999999995</v>
      </c>
    </row>
    <row r="61" spans="1:21" hidden="1" outlineLevel="2" x14ac:dyDescent="0.2">
      <c r="E61" t="s">
        <v>272</v>
      </c>
      <c r="G61" t="s">
        <v>154</v>
      </c>
      <c r="I61" s="198"/>
      <c r="J61" s="230">
        <f t="shared" ref="J61:U61" si="5" xml:space="preserve"> IF(J46 &gt; 0, J46, I61 * (1 + J$57))</f>
        <v>241.8</v>
      </c>
      <c r="K61" s="230">
        <f t="shared" si="5"/>
        <v>249.7</v>
      </c>
      <c r="L61" s="230">
        <f t="shared" si="5"/>
        <v>256.3</v>
      </c>
      <c r="M61" s="230">
        <f t="shared" si="5"/>
        <v>258.89999999999998</v>
      </c>
      <c r="N61" s="230">
        <f t="shared" si="5"/>
        <v>263.10000000000002</v>
      </c>
      <c r="O61" s="230">
        <f t="shared" si="5"/>
        <v>272.3</v>
      </c>
      <c r="P61" s="230">
        <f t="shared" si="5"/>
        <v>281.5</v>
      </c>
      <c r="Q61" s="230">
        <f t="shared" si="5"/>
        <v>290.22649999999999</v>
      </c>
      <c r="R61" s="230">
        <f t="shared" si="5"/>
        <v>290.22649999999999</v>
      </c>
      <c r="S61" s="230">
        <f t="shared" si="5"/>
        <v>290.22649999999999</v>
      </c>
      <c r="T61" s="230">
        <f t="shared" si="5"/>
        <v>290.22649999999999</v>
      </c>
      <c r="U61" s="230">
        <f t="shared" si="5"/>
        <v>290.22649999999999</v>
      </c>
    </row>
    <row r="62" spans="1:21" hidden="1" outlineLevel="2" x14ac:dyDescent="0.2">
      <c r="E62" t="s">
        <v>273</v>
      </c>
      <c r="G62" t="s">
        <v>154</v>
      </c>
      <c r="I62" s="198"/>
      <c r="J62" s="230">
        <f t="shared" ref="J62:U62" si="6" xml:space="preserve"> IF(J47 &gt; 0, J47, I62 * (1 + J$57))</f>
        <v>242.1</v>
      </c>
      <c r="K62" s="230">
        <f t="shared" si="6"/>
        <v>249.7</v>
      </c>
      <c r="L62" s="230">
        <f t="shared" si="6"/>
        <v>256</v>
      </c>
      <c r="M62" s="230">
        <f t="shared" si="6"/>
        <v>258.60000000000002</v>
      </c>
      <c r="N62" s="230">
        <f t="shared" si="6"/>
        <v>263.39999999999998</v>
      </c>
      <c r="O62" s="230">
        <f t="shared" si="6"/>
        <v>272.89999999999998</v>
      </c>
      <c r="P62" s="230">
        <f t="shared" si="6"/>
        <v>281.7</v>
      </c>
      <c r="Q62" s="230">
        <f t="shared" si="6"/>
        <v>290.43269999999995</v>
      </c>
      <c r="R62" s="230">
        <f t="shared" si="6"/>
        <v>290.43269999999995</v>
      </c>
      <c r="S62" s="230">
        <f t="shared" si="6"/>
        <v>290.43269999999995</v>
      </c>
      <c r="T62" s="230">
        <f t="shared" si="6"/>
        <v>290.43269999999995</v>
      </c>
      <c r="U62" s="230">
        <f t="shared" si="6"/>
        <v>290.43269999999995</v>
      </c>
    </row>
    <row r="63" spans="1:21" hidden="1" outlineLevel="2" x14ac:dyDescent="0.2">
      <c r="E63" t="s">
        <v>274</v>
      </c>
      <c r="G63" t="s">
        <v>154</v>
      </c>
      <c r="I63" s="198"/>
      <c r="J63" s="230">
        <f t="shared" ref="J63:U63" si="7" xml:space="preserve"> IF(J48 &gt; 0, J48, I63 * (1 + J$57))</f>
        <v>243</v>
      </c>
      <c r="K63" s="230">
        <f t="shared" si="7"/>
        <v>251</v>
      </c>
      <c r="L63" s="230">
        <f t="shared" si="7"/>
        <v>257</v>
      </c>
      <c r="M63" s="230">
        <f t="shared" si="7"/>
        <v>259.8</v>
      </c>
      <c r="N63" s="230">
        <f t="shared" si="7"/>
        <v>264.39999999999998</v>
      </c>
      <c r="O63" s="230">
        <f t="shared" si="7"/>
        <v>274.7</v>
      </c>
      <c r="P63" s="230">
        <f t="shared" si="7"/>
        <v>284.2</v>
      </c>
      <c r="Q63" s="230">
        <f t="shared" si="7"/>
        <v>293.01019999999994</v>
      </c>
      <c r="R63" s="230">
        <f t="shared" si="7"/>
        <v>293.01019999999994</v>
      </c>
      <c r="S63" s="230">
        <f t="shared" si="7"/>
        <v>293.01019999999994</v>
      </c>
      <c r="T63" s="230">
        <f t="shared" si="7"/>
        <v>293.01019999999994</v>
      </c>
      <c r="U63" s="230">
        <f t="shared" si="7"/>
        <v>293.01019999999994</v>
      </c>
    </row>
    <row r="64" spans="1:21" hidden="1" outlineLevel="2" x14ac:dyDescent="0.2">
      <c r="E64" t="s">
        <v>275</v>
      </c>
      <c r="G64" t="s">
        <v>154</v>
      </c>
      <c r="I64" s="198"/>
      <c r="J64" s="230">
        <f t="shared" ref="J64:U64" si="8" xml:space="preserve"> IF(J49 &gt; 0, J49, I64 * (1 + J$57))</f>
        <v>244.2</v>
      </c>
      <c r="K64" s="230">
        <f t="shared" si="8"/>
        <v>251.9</v>
      </c>
      <c r="L64" s="230">
        <f t="shared" si="8"/>
        <v>257.60000000000002</v>
      </c>
      <c r="M64" s="230">
        <f t="shared" si="8"/>
        <v>259.60000000000002</v>
      </c>
      <c r="N64" s="230">
        <f t="shared" si="8"/>
        <v>264.89999999999998</v>
      </c>
      <c r="O64" s="230">
        <f t="shared" si="8"/>
        <v>275.10000000000002</v>
      </c>
      <c r="P64" s="230">
        <f t="shared" si="8"/>
        <v>284.10000000000002</v>
      </c>
      <c r="Q64" s="230">
        <f t="shared" si="8"/>
        <v>292.90710000000001</v>
      </c>
      <c r="R64" s="230">
        <f t="shared" si="8"/>
        <v>292.90710000000001</v>
      </c>
      <c r="S64" s="230">
        <f t="shared" si="8"/>
        <v>292.90710000000001</v>
      </c>
      <c r="T64" s="230">
        <f t="shared" si="8"/>
        <v>292.90710000000001</v>
      </c>
      <c r="U64" s="230">
        <f t="shared" si="8"/>
        <v>292.90710000000001</v>
      </c>
    </row>
    <row r="65" spans="1:21" hidden="1" outlineLevel="2" x14ac:dyDescent="0.2">
      <c r="E65" t="s">
        <v>276</v>
      </c>
      <c r="G65" t="s">
        <v>154</v>
      </c>
      <c r="I65" s="198"/>
      <c r="J65" s="230">
        <f t="shared" ref="J65:U65" si="9" xml:space="preserve"> IF(J50 &gt; 0, J50, I65 * (1 + J$57))</f>
        <v>245.6</v>
      </c>
      <c r="K65" s="230">
        <f t="shared" si="9"/>
        <v>251.9</v>
      </c>
      <c r="L65" s="230">
        <f t="shared" si="9"/>
        <v>257.7</v>
      </c>
      <c r="M65" s="230">
        <f t="shared" si="9"/>
        <v>259.5</v>
      </c>
      <c r="N65" s="230">
        <f t="shared" si="9"/>
        <v>264.8</v>
      </c>
      <c r="O65" s="230">
        <f t="shared" si="9"/>
        <v>275.3</v>
      </c>
      <c r="P65" s="230">
        <f t="shared" si="9"/>
        <v>284.5</v>
      </c>
      <c r="Q65" s="230">
        <f t="shared" si="9"/>
        <v>293.31949999999995</v>
      </c>
      <c r="R65" s="230">
        <f t="shared" si="9"/>
        <v>293.31949999999995</v>
      </c>
      <c r="S65" s="230">
        <f t="shared" si="9"/>
        <v>293.31949999999995</v>
      </c>
      <c r="T65" s="230">
        <f t="shared" si="9"/>
        <v>293.31949999999995</v>
      </c>
      <c r="U65" s="230">
        <f t="shared" si="9"/>
        <v>293.31949999999995</v>
      </c>
    </row>
    <row r="66" spans="1:21" hidden="1" outlineLevel="2" x14ac:dyDescent="0.2">
      <c r="E66" t="s">
        <v>277</v>
      </c>
      <c r="G66" t="s">
        <v>154</v>
      </c>
      <c r="I66" s="198"/>
      <c r="J66" s="230">
        <f t="shared" ref="J66:U66" si="10" xml:space="preserve"> IF(J51 &gt; 0, J51, I66 * (1 + J$57))</f>
        <v>245.6</v>
      </c>
      <c r="K66" s="230">
        <f t="shared" si="10"/>
        <v>252.1</v>
      </c>
      <c r="L66" s="230">
        <f t="shared" si="10"/>
        <v>257.10000000000002</v>
      </c>
      <c r="M66" s="230">
        <f t="shared" si="10"/>
        <v>259.8</v>
      </c>
      <c r="N66" s="230">
        <f t="shared" si="10"/>
        <v>265.5</v>
      </c>
      <c r="O66" s="230">
        <f t="shared" si="10"/>
        <v>275.8</v>
      </c>
      <c r="P66" s="230">
        <f t="shared" si="10"/>
        <v>284.60000000000002</v>
      </c>
      <c r="Q66" s="230">
        <f t="shared" si="10"/>
        <v>293.42259999999999</v>
      </c>
      <c r="R66" s="230">
        <f t="shared" si="10"/>
        <v>293.42259999999999</v>
      </c>
      <c r="S66" s="230">
        <f t="shared" si="10"/>
        <v>293.42259999999999</v>
      </c>
      <c r="T66" s="230">
        <f t="shared" si="10"/>
        <v>293.42259999999999</v>
      </c>
      <c r="U66" s="230">
        <f t="shared" si="10"/>
        <v>293.42259999999999</v>
      </c>
    </row>
    <row r="67" spans="1:21" hidden="1" outlineLevel="2" x14ac:dyDescent="0.2">
      <c r="E67" t="s">
        <v>278</v>
      </c>
      <c r="G67" t="s">
        <v>154</v>
      </c>
      <c r="I67" s="198"/>
      <c r="J67" s="230">
        <f t="shared" ref="J67:U67" si="11" xml:space="preserve"> IF(J52 &gt; 0, J52, I67 * (1 + J$57))</f>
        <v>246.8</v>
      </c>
      <c r="K67" s="230">
        <f t="shared" si="11"/>
        <v>253.4</v>
      </c>
      <c r="L67" s="230">
        <f t="shared" si="11"/>
        <v>257.5</v>
      </c>
      <c r="M67" s="230">
        <f t="shared" si="11"/>
        <v>260.60000000000002</v>
      </c>
      <c r="N67" s="230">
        <f t="shared" si="11"/>
        <v>267.10000000000002</v>
      </c>
      <c r="O67" s="230">
        <f t="shared" si="11"/>
        <v>278.10000000000002</v>
      </c>
      <c r="P67" s="230">
        <f t="shared" si="11"/>
        <v>285.60000000000002</v>
      </c>
      <c r="Q67" s="230">
        <f t="shared" si="11"/>
        <v>294.45359999999999</v>
      </c>
      <c r="R67" s="230">
        <f t="shared" si="11"/>
        <v>294.45359999999999</v>
      </c>
      <c r="S67" s="230">
        <f t="shared" si="11"/>
        <v>294.45359999999999</v>
      </c>
      <c r="T67" s="230">
        <f t="shared" si="11"/>
        <v>294.45359999999999</v>
      </c>
      <c r="U67" s="230">
        <f t="shared" si="11"/>
        <v>294.45359999999999</v>
      </c>
    </row>
    <row r="68" spans="1:21" hidden="1" outlineLevel="2" x14ac:dyDescent="0.2">
      <c r="E68" t="s">
        <v>279</v>
      </c>
      <c r="G68" t="s">
        <v>154</v>
      </c>
      <c r="I68" s="198"/>
      <c r="J68" s="230">
        <f t="shared" ref="J68:U68" si="12" xml:space="preserve"> IF(J53 &gt; 0, J53, I68 * (1 + J$57))</f>
        <v>245.8</v>
      </c>
      <c r="K68" s="230">
        <f t="shared" si="12"/>
        <v>252.6</v>
      </c>
      <c r="L68" s="230">
        <f t="shared" si="12"/>
        <v>255.4</v>
      </c>
      <c r="M68" s="230">
        <f t="shared" si="12"/>
        <v>258.8</v>
      </c>
      <c r="N68" s="230">
        <f t="shared" si="12"/>
        <v>265.5</v>
      </c>
      <c r="O68" s="230">
        <f t="shared" si="12"/>
        <v>276</v>
      </c>
      <c r="P68" s="230">
        <f t="shared" si="12"/>
        <v>283</v>
      </c>
      <c r="Q68" s="230">
        <f t="shared" si="12"/>
        <v>291.77299999999997</v>
      </c>
      <c r="R68" s="230">
        <f t="shared" si="12"/>
        <v>291.77299999999997</v>
      </c>
      <c r="S68" s="230">
        <f t="shared" si="12"/>
        <v>291.77299999999997</v>
      </c>
      <c r="T68" s="230">
        <f t="shared" si="12"/>
        <v>291.77299999999997</v>
      </c>
      <c r="U68" s="230">
        <f t="shared" si="12"/>
        <v>291.77299999999997</v>
      </c>
    </row>
    <row r="69" spans="1:21" hidden="1" outlineLevel="2" x14ac:dyDescent="0.2">
      <c r="E69" t="s">
        <v>280</v>
      </c>
      <c r="G69" t="s">
        <v>154</v>
      </c>
      <c r="I69" s="198"/>
      <c r="J69" s="230">
        <f t="shared" ref="J69:U69" si="13" xml:space="preserve"> IF(J54 &gt; 0, J54, I69 * (1 + J$57))</f>
        <v>247.6</v>
      </c>
      <c r="K69" s="230">
        <f t="shared" si="13"/>
        <v>254.2</v>
      </c>
      <c r="L69" s="230">
        <f t="shared" si="13"/>
        <v>256.7</v>
      </c>
      <c r="M69" s="230">
        <f t="shared" si="13"/>
        <v>260</v>
      </c>
      <c r="N69" s="230">
        <f t="shared" si="13"/>
        <v>268.39999999999998</v>
      </c>
      <c r="O69" s="230">
        <f t="shared" si="13"/>
        <v>278.10000000000002</v>
      </c>
      <c r="P69" s="230">
        <f t="shared" si="13"/>
        <v>285</v>
      </c>
      <c r="Q69" s="230">
        <f t="shared" si="13"/>
        <v>293.83499999999998</v>
      </c>
      <c r="R69" s="230">
        <f t="shared" si="13"/>
        <v>293.83499999999998</v>
      </c>
      <c r="S69" s="230">
        <f t="shared" si="13"/>
        <v>293.83499999999998</v>
      </c>
      <c r="T69" s="230">
        <f t="shared" si="13"/>
        <v>293.83499999999998</v>
      </c>
      <c r="U69" s="230">
        <f t="shared" si="13"/>
        <v>293.83499999999998</v>
      </c>
    </row>
    <row r="70" spans="1:21" hidden="1" outlineLevel="2" x14ac:dyDescent="0.2">
      <c r="E70" t="s">
        <v>281</v>
      </c>
      <c r="G70" t="s">
        <v>154</v>
      </c>
      <c r="I70" s="198"/>
      <c r="J70" s="230">
        <f t="shared" ref="J70:U70" si="14" xml:space="preserve"> IF(J55 &gt; 0, J55, I70 * (1 + J$57))</f>
        <v>248.7</v>
      </c>
      <c r="K70" s="230">
        <f t="shared" si="14"/>
        <v>254.8</v>
      </c>
      <c r="L70" s="230">
        <f t="shared" si="14"/>
        <v>257.10000000000002</v>
      </c>
      <c r="M70" s="230">
        <f t="shared" si="14"/>
        <v>261.10000000000002</v>
      </c>
      <c r="N70" s="230">
        <f t="shared" si="14"/>
        <v>269.3</v>
      </c>
      <c r="O70" s="230">
        <f t="shared" si="14"/>
        <v>278.3</v>
      </c>
      <c r="P70" s="230">
        <f t="shared" si="14"/>
        <v>285.10000000000002</v>
      </c>
      <c r="Q70" s="230">
        <f t="shared" si="14"/>
        <v>293.93810000000002</v>
      </c>
      <c r="R70" s="230">
        <f t="shared" si="14"/>
        <v>293.93810000000002</v>
      </c>
      <c r="S70" s="230">
        <f t="shared" si="14"/>
        <v>293.93810000000002</v>
      </c>
      <c r="T70" s="230">
        <f t="shared" si="14"/>
        <v>293.93810000000002</v>
      </c>
      <c r="U70" s="230">
        <f t="shared" si="14"/>
        <v>293.93810000000002</v>
      </c>
    </row>
    <row r="71" spans="1:21" ht="4.7" hidden="1" customHeight="1" outlineLevel="1" x14ac:dyDescent="0.2"/>
    <row r="72" spans="1:21" hidden="1" outlineLevel="1" x14ac:dyDescent="0.2">
      <c r="E72" s="230" t="s">
        <v>282</v>
      </c>
      <c r="F72" s="230"/>
      <c r="G72" s="230" t="s">
        <v>154</v>
      </c>
      <c r="H72" s="230"/>
      <c r="I72" s="230"/>
      <c r="J72" s="230">
        <f t="shared" ref="J72:U72" si="15" xml:space="preserve"> AVERAGE(J59:J70)</f>
        <v>244.67499999999998</v>
      </c>
      <c r="K72" s="230">
        <f t="shared" si="15"/>
        <v>251.73333333333335</v>
      </c>
      <c r="L72" s="230">
        <f t="shared" si="15"/>
        <v>256.66666666666669</v>
      </c>
      <c r="M72" s="230">
        <f t="shared" si="15"/>
        <v>259.43333333333334</v>
      </c>
      <c r="N72" s="230">
        <f t="shared" si="15"/>
        <v>264.99166666666673</v>
      </c>
      <c r="O72" s="230">
        <f t="shared" si="15"/>
        <v>274.90833333333336</v>
      </c>
      <c r="P72" s="230">
        <f t="shared" si="15"/>
        <v>283.30833333333334</v>
      </c>
      <c r="Q72" s="230">
        <f t="shared" si="15"/>
        <v>292.07666666666665</v>
      </c>
      <c r="R72" s="230">
        <f t="shared" si="15"/>
        <v>292.07666666666665</v>
      </c>
      <c r="S72" s="230">
        <f t="shared" si="15"/>
        <v>292.07666666666665</v>
      </c>
      <c r="T72" s="230">
        <f t="shared" si="15"/>
        <v>292.07666666666665</v>
      </c>
      <c r="U72" s="230">
        <f t="shared" si="15"/>
        <v>292.07666666666665</v>
      </c>
    </row>
    <row r="73" spans="1:21" hidden="1" outlineLevel="1" x14ac:dyDescent="0.2">
      <c r="J73" s="276"/>
      <c r="K73" s="276"/>
      <c r="L73" s="276"/>
      <c r="M73" s="276"/>
      <c r="N73" s="276"/>
      <c r="O73" s="276"/>
      <c r="P73" s="276"/>
      <c r="Q73" s="276"/>
      <c r="R73" s="276"/>
      <c r="S73" s="276"/>
      <c r="T73" s="276"/>
      <c r="U73" s="276"/>
    </row>
    <row r="75" spans="1:21" ht="12.75" customHeight="1" collapsed="1" x14ac:dyDescent="0.2">
      <c r="A75" s="254" t="s">
        <v>283</v>
      </c>
      <c r="B75" s="254"/>
      <c r="C75" s="255"/>
      <c r="D75" s="254"/>
      <c r="E75" s="81"/>
      <c r="F75" s="81"/>
      <c r="G75" s="81"/>
      <c r="H75" s="81"/>
      <c r="I75" s="81"/>
      <c r="J75" s="81"/>
      <c r="K75" s="81"/>
      <c r="L75" s="81"/>
      <c r="M75" s="81"/>
      <c r="N75" s="81"/>
      <c r="O75" s="81"/>
      <c r="P75" s="81"/>
      <c r="Q75" s="81"/>
      <c r="R75" s="81"/>
      <c r="S75" s="81"/>
      <c r="T75" s="81"/>
      <c r="U75" s="81"/>
    </row>
    <row r="76" spans="1:21" hidden="1" outlineLevel="1" x14ac:dyDescent="0.2"/>
    <row r="77" spans="1:21" hidden="1" outlineLevel="1" x14ac:dyDescent="0.2">
      <c r="B77" s="123" t="s">
        <v>284</v>
      </c>
    </row>
    <row r="78" spans="1:21" s="217" customFormat="1" hidden="1" outlineLevel="1" x14ac:dyDescent="0.2">
      <c r="A78" s="274"/>
      <c r="B78" s="274"/>
      <c r="C78" s="275"/>
      <c r="D78" s="29"/>
      <c r="E78" s="273" t="str">
        <f xml:space="preserve"> Inputs!E$69</f>
        <v>Year reference for FYA base price 1</v>
      </c>
      <c r="F78" s="273">
        <f xml:space="preserve"> Inputs!F$69</f>
        <v>2013</v>
      </c>
      <c r="G78" s="273" t="str">
        <f xml:space="preserve"> Inputs!G$69</f>
        <v>year #</v>
      </c>
    </row>
    <row r="79" spans="1:21" s="261" customFormat="1" hidden="1" outlineLevel="1" x14ac:dyDescent="0.2">
      <c r="A79" s="123"/>
      <c r="B79" s="123"/>
      <c r="C79" s="124"/>
      <c r="D79" s="126"/>
      <c r="E79" s="273" t="str">
        <f xml:space="preserve"> Inputs!E$72</f>
        <v>Year reference for FYE end price</v>
      </c>
      <c r="F79" s="273">
        <f xml:space="preserve"> Inputs!F$72</f>
        <v>2020</v>
      </c>
      <c r="G79" s="273" t="str">
        <f xml:space="preserve"> Inputs!G$72</f>
        <v>year #</v>
      </c>
    </row>
    <row r="80" spans="1:21" s="245" customFormat="1" hidden="1" outlineLevel="1" x14ac:dyDescent="0.2">
      <c r="A80" s="242"/>
      <c r="B80" s="242"/>
      <c r="C80" s="243"/>
      <c r="D80" s="238"/>
      <c r="E80" s="76" t="str">
        <f t="shared" ref="E80:U80" si="16" xml:space="preserve"> E$72</f>
        <v>RPI: Financial year average - index</v>
      </c>
      <c r="F80" s="76">
        <f t="shared" si="16"/>
        <v>0</v>
      </c>
      <c r="G80" s="76" t="str">
        <f t="shared" si="16"/>
        <v>index</v>
      </c>
      <c r="H80" s="76">
        <f t="shared" si="16"/>
        <v>0</v>
      </c>
      <c r="I80" s="76">
        <f t="shared" si="16"/>
        <v>0</v>
      </c>
      <c r="J80" s="76">
        <f t="shared" si="16"/>
        <v>244.67499999999998</v>
      </c>
      <c r="K80" s="76">
        <f t="shared" si="16"/>
        <v>251.73333333333335</v>
      </c>
      <c r="L80" s="76">
        <f t="shared" si="16"/>
        <v>256.66666666666669</v>
      </c>
      <c r="M80" s="76">
        <f t="shared" si="16"/>
        <v>259.43333333333334</v>
      </c>
      <c r="N80" s="76">
        <f t="shared" si="16"/>
        <v>264.99166666666673</v>
      </c>
      <c r="O80" s="76">
        <f t="shared" si="16"/>
        <v>274.90833333333336</v>
      </c>
      <c r="P80" s="76">
        <f t="shared" si="16"/>
        <v>283.30833333333334</v>
      </c>
      <c r="Q80" s="76">
        <f t="shared" si="16"/>
        <v>292.07666666666665</v>
      </c>
      <c r="R80" s="76">
        <f t="shared" si="16"/>
        <v>292.07666666666665</v>
      </c>
      <c r="S80" s="76">
        <f t="shared" si="16"/>
        <v>292.07666666666665</v>
      </c>
      <c r="T80" s="76">
        <f t="shared" si="16"/>
        <v>292.07666666666665</v>
      </c>
      <c r="U80" s="76">
        <f t="shared" si="16"/>
        <v>292.07666666666665</v>
      </c>
    </row>
    <row r="81" spans="1:21" s="245" customFormat="1" hidden="1" outlineLevel="1" x14ac:dyDescent="0.2">
      <c r="A81" s="242"/>
      <c r="B81" s="242"/>
      <c r="C81" s="243"/>
      <c r="D81" s="238"/>
      <c r="E81" s="76" t="str">
        <f t="shared" ref="E81:U81" si="17" xml:space="preserve"> E$70</f>
        <v>RPI: March - index</v>
      </c>
      <c r="F81" s="76">
        <f t="shared" si="17"/>
        <v>0</v>
      </c>
      <c r="G81" s="76" t="str">
        <f t="shared" si="17"/>
        <v>index</v>
      </c>
      <c r="H81" s="76">
        <f t="shared" si="17"/>
        <v>0</v>
      </c>
      <c r="I81" s="76">
        <f t="shared" si="17"/>
        <v>0</v>
      </c>
      <c r="J81" s="76">
        <f t="shared" si="17"/>
        <v>248.7</v>
      </c>
      <c r="K81" s="76">
        <f t="shared" si="17"/>
        <v>254.8</v>
      </c>
      <c r="L81" s="76">
        <f t="shared" si="17"/>
        <v>257.10000000000002</v>
      </c>
      <c r="M81" s="76">
        <f t="shared" si="17"/>
        <v>261.10000000000002</v>
      </c>
      <c r="N81" s="76">
        <f t="shared" si="17"/>
        <v>269.3</v>
      </c>
      <c r="O81" s="76">
        <f t="shared" si="17"/>
        <v>278.3</v>
      </c>
      <c r="P81" s="76">
        <f t="shared" si="17"/>
        <v>285.10000000000002</v>
      </c>
      <c r="Q81" s="76">
        <f t="shared" si="17"/>
        <v>293.93810000000002</v>
      </c>
      <c r="R81" s="76">
        <f t="shared" si="17"/>
        <v>293.93810000000002</v>
      </c>
      <c r="S81" s="76">
        <f t="shared" si="17"/>
        <v>293.93810000000002</v>
      </c>
      <c r="T81" s="76">
        <f t="shared" si="17"/>
        <v>293.93810000000002</v>
      </c>
      <c r="U81" s="76">
        <f t="shared" si="17"/>
        <v>293.93810000000002</v>
      </c>
    </row>
    <row r="82" spans="1:21" s="299" customFormat="1" hidden="1" outlineLevel="1" x14ac:dyDescent="0.2">
      <c r="A82" s="296"/>
      <c r="B82" s="296"/>
      <c r="C82" s="297"/>
      <c r="D82" s="298"/>
      <c r="E82" s="298" t="str">
        <f xml:space="preserve"> "RPI inflate from " &amp; F78 &amp; " FYA to " &amp; F79 &amp; " FYE"</f>
        <v>RPI inflate from 2013 FYA to 2020 FYE</v>
      </c>
      <c r="F82" s="327">
        <f xml:space="preserve"> INDEX($J81:$U81, 1, MATCH($F79,$J$4:$U$4)) / INDEX($J80:$U80, 1, MATCH($F78,$J$4:$U$4))</f>
        <v>1.2013409625012774</v>
      </c>
      <c r="G82" s="298" t="s">
        <v>285</v>
      </c>
      <c r="H82" s="298"/>
      <c r="I82" s="298"/>
      <c r="J82" s="298"/>
      <c r="K82" s="298"/>
      <c r="L82" s="298"/>
      <c r="M82" s="298"/>
      <c r="N82" s="298"/>
      <c r="O82" s="298"/>
      <c r="P82" s="298"/>
      <c r="Q82" s="298"/>
      <c r="R82" s="298"/>
      <c r="S82" s="298"/>
      <c r="T82" s="298"/>
      <c r="U82" s="298"/>
    </row>
    <row r="83" spans="1:21" s="299" customFormat="1" hidden="1" outlineLevel="1" x14ac:dyDescent="0.2">
      <c r="A83" s="296"/>
      <c r="B83" s="296"/>
      <c r="C83" s="297"/>
      <c r="D83" s="298"/>
      <c r="E83" s="298"/>
      <c r="F83" s="327"/>
      <c r="G83" s="298"/>
      <c r="H83" s="298"/>
      <c r="I83" s="298"/>
      <c r="J83" s="298"/>
      <c r="K83" s="298"/>
      <c r="L83" s="298"/>
      <c r="M83" s="298"/>
      <c r="N83" s="298"/>
      <c r="O83" s="298"/>
      <c r="P83" s="298"/>
      <c r="Q83" s="298"/>
      <c r="R83" s="298"/>
      <c r="S83" s="298"/>
      <c r="T83" s="298"/>
      <c r="U83" s="298"/>
    </row>
    <row r="84" spans="1:21" s="261" customFormat="1" hidden="1" outlineLevel="1" x14ac:dyDescent="0.2">
      <c r="A84" s="123"/>
      <c r="B84" s="123" t="s">
        <v>286</v>
      </c>
      <c r="C84" s="124"/>
      <c r="D84" s="126"/>
    </row>
    <row r="85" spans="1:21" s="217" customFormat="1" hidden="1" outlineLevel="1" x14ac:dyDescent="0.2">
      <c r="A85" s="274"/>
      <c r="B85" s="274"/>
      <c r="C85" s="275"/>
      <c r="D85" s="29"/>
      <c r="E85" s="273" t="str">
        <f xml:space="preserve"> Inputs!E$70</f>
        <v>Year reference for FYA base price 2</v>
      </c>
      <c r="F85" s="273">
        <f xml:space="preserve"> Inputs!F$70</f>
        <v>2018</v>
      </c>
      <c r="G85" s="273" t="str">
        <f xml:space="preserve"> Inputs!G$70</f>
        <v>year #</v>
      </c>
    </row>
    <row r="86" spans="1:21" s="261" customFormat="1" hidden="1" outlineLevel="1" x14ac:dyDescent="0.2">
      <c r="A86" s="123"/>
      <c r="B86" s="123"/>
      <c r="C86" s="124"/>
      <c r="D86" s="126"/>
      <c r="E86" s="273" t="str">
        <f xml:space="preserve"> Inputs!E$72</f>
        <v>Year reference for FYE end price</v>
      </c>
      <c r="F86" s="273">
        <f xml:space="preserve"> Inputs!F$72</f>
        <v>2020</v>
      </c>
      <c r="G86" s="273" t="str">
        <f xml:space="preserve"> Inputs!G$72</f>
        <v>year #</v>
      </c>
    </row>
    <row r="87" spans="1:21" s="245" customFormat="1" hidden="1" outlineLevel="1" x14ac:dyDescent="0.2">
      <c r="A87" s="242"/>
      <c r="B87" s="242"/>
      <c r="C87" s="243"/>
      <c r="D87" s="238"/>
      <c r="E87" s="76" t="str">
        <f t="shared" ref="E87:U87" si="18" xml:space="preserve"> E$72</f>
        <v>RPI: Financial year average - index</v>
      </c>
      <c r="F87" s="76">
        <f t="shared" si="18"/>
        <v>0</v>
      </c>
      <c r="G87" s="76" t="str">
        <f t="shared" si="18"/>
        <v>index</v>
      </c>
      <c r="H87" s="76">
        <f t="shared" si="18"/>
        <v>0</v>
      </c>
      <c r="I87" s="76">
        <f t="shared" si="18"/>
        <v>0</v>
      </c>
      <c r="J87" s="76">
        <f t="shared" si="18"/>
        <v>244.67499999999998</v>
      </c>
      <c r="K87" s="76">
        <f t="shared" si="18"/>
        <v>251.73333333333335</v>
      </c>
      <c r="L87" s="76">
        <f t="shared" si="18"/>
        <v>256.66666666666669</v>
      </c>
      <c r="M87" s="76">
        <f t="shared" si="18"/>
        <v>259.43333333333334</v>
      </c>
      <c r="N87" s="76">
        <f t="shared" si="18"/>
        <v>264.99166666666673</v>
      </c>
      <c r="O87" s="76">
        <f t="shared" si="18"/>
        <v>274.90833333333336</v>
      </c>
      <c r="P87" s="76">
        <f t="shared" si="18"/>
        <v>283.30833333333334</v>
      </c>
      <c r="Q87" s="76">
        <f t="shared" si="18"/>
        <v>292.07666666666665</v>
      </c>
      <c r="R87" s="76">
        <f t="shared" si="18"/>
        <v>292.07666666666665</v>
      </c>
      <c r="S87" s="76">
        <f t="shared" si="18"/>
        <v>292.07666666666665</v>
      </c>
      <c r="T87" s="76">
        <f t="shared" si="18"/>
        <v>292.07666666666665</v>
      </c>
      <c r="U87" s="76">
        <f t="shared" si="18"/>
        <v>292.07666666666665</v>
      </c>
    </row>
    <row r="88" spans="1:21" s="245" customFormat="1" hidden="1" outlineLevel="1" x14ac:dyDescent="0.2">
      <c r="A88" s="242"/>
      <c r="B88" s="242"/>
      <c r="C88" s="243"/>
      <c r="D88" s="238"/>
      <c r="E88" s="76" t="str">
        <f t="shared" ref="E88:U88" si="19" xml:space="preserve"> E$70</f>
        <v>RPI: March - index</v>
      </c>
      <c r="F88" s="76">
        <f t="shared" si="19"/>
        <v>0</v>
      </c>
      <c r="G88" s="76" t="str">
        <f t="shared" si="19"/>
        <v>index</v>
      </c>
      <c r="H88" s="76">
        <f t="shared" si="19"/>
        <v>0</v>
      </c>
      <c r="I88" s="76">
        <f t="shared" si="19"/>
        <v>0</v>
      </c>
      <c r="J88" s="76">
        <f t="shared" si="19"/>
        <v>248.7</v>
      </c>
      <c r="K88" s="76">
        <f t="shared" si="19"/>
        <v>254.8</v>
      </c>
      <c r="L88" s="76">
        <f t="shared" si="19"/>
        <v>257.10000000000002</v>
      </c>
      <c r="M88" s="76">
        <f t="shared" si="19"/>
        <v>261.10000000000002</v>
      </c>
      <c r="N88" s="76">
        <f t="shared" si="19"/>
        <v>269.3</v>
      </c>
      <c r="O88" s="76">
        <f t="shared" si="19"/>
        <v>278.3</v>
      </c>
      <c r="P88" s="76">
        <f t="shared" si="19"/>
        <v>285.10000000000002</v>
      </c>
      <c r="Q88" s="76">
        <f t="shared" si="19"/>
        <v>293.93810000000002</v>
      </c>
      <c r="R88" s="76">
        <f t="shared" si="19"/>
        <v>293.93810000000002</v>
      </c>
      <c r="S88" s="76">
        <f t="shared" si="19"/>
        <v>293.93810000000002</v>
      </c>
      <c r="T88" s="76">
        <f t="shared" si="19"/>
        <v>293.93810000000002</v>
      </c>
      <c r="U88" s="76">
        <f t="shared" si="19"/>
        <v>293.93810000000002</v>
      </c>
    </row>
    <row r="89" spans="1:21" s="299" customFormat="1" hidden="1" outlineLevel="1" x14ac:dyDescent="0.2">
      <c r="A89" s="296"/>
      <c r="B89" s="296"/>
      <c r="C89" s="297"/>
      <c r="D89" s="298"/>
      <c r="E89" s="298" t="str">
        <f xml:space="preserve"> "RPI inflate from " &amp; F85 &amp; " FYA to " &amp; F86 &amp; " FYE"</f>
        <v>RPI inflate from 2018 FYA to 2020 FYE</v>
      </c>
      <c r="F89" s="327">
        <f xml:space="preserve"> INDEX($J88:$U88, 1, MATCH($F86,$J$4:$U$4)) / INDEX($J87:$U87, 1, MATCH($F85,$J$4:$U$4))</f>
        <v>1.0692222255903483</v>
      </c>
      <c r="G89" s="298" t="s">
        <v>285</v>
      </c>
      <c r="H89" s="298"/>
      <c r="I89" s="298"/>
      <c r="J89" s="298"/>
      <c r="K89" s="298"/>
      <c r="L89" s="298"/>
      <c r="M89" s="298"/>
      <c r="N89" s="298"/>
      <c r="O89" s="298"/>
      <c r="P89" s="298"/>
      <c r="Q89" s="298"/>
      <c r="R89" s="298"/>
      <c r="S89" s="298"/>
      <c r="T89" s="298"/>
      <c r="U89" s="298"/>
    </row>
    <row r="90" spans="1:21" s="261" customFormat="1" hidden="1" outlineLevel="1" x14ac:dyDescent="0.2">
      <c r="A90" s="123"/>
      <c r="B90" s="123"/>
      <c r="C90" s="124"/>
      <c r="D90" s="126"/>
    </row>
    <row r="91" spans="1:21" s="261" customFormat="1" hidden="1" outlineLevel="1" x14ac:dyDescent="0.2">
      <c r="A91" s="123"/>
      <c r="B91" s="123" t="s">
        <v>287</v>
      </c>
      <c r="C91" s="124"/>
      <c r="D91" s="126"/>
    </row>
    <row r="92" spans="1:21" s="232" customFormat="1" hidden="1" outlineLevel="1" x14ac:dyDescent="0.2">
      <c r="A92" s="317"/>
      <c r="B92" s="317"/>
      <c r="C92" s="318"/>
      <c r="D92" s="319"/>
      <c r="E92" s="320" t="str">
        <f xml:space="preserve"> Inputs!E$71</f>
        <v>Year reference for FYE base price</v>
      </c>
      <c r="F92" s="320">
        <f xml:space="preserve"> Inputs!F$71</f>
        <v>2018</v>
      </c>
      <c r="G92" s="320" t="str">
        <f xml:space="preserve"> Inputs!G$71</f>
        <v>year #</v>
      </c>
    </row>
    <row r="93" spans="1:21" s="321" customFormat="1" hidden="1" outlineLevel="1" x14ac:dyDescent="0.2">
      <c r="A93" s="259"/>
      <c r="B93" s="259"/>
      <c r="C93" s="260"/>
      <c r="D93" s="127"/>
      <c r="E93" s="320" t="str">
        <f xml:space="preserve"> Inputs!E$72</f>
        <v>Year reference for FYE end price</v>
      </c>
      <c r="F93" s="320">
        <f xml:space="preserve"> Inputs!F$72</f>
        <v>2020</v>
      </c>
      <c r="G93" s="320" t="str">
        <f xml:space="preserve"> Inputs!G$72</f>
        <v>year #</v>
      </c>
    </row>
    <row r="94" spans="1:21" s="324" customFormat="1" hidden="1" outlineLevel="1" x14ac:dyDescent="0.2">
      <c r="A94" s="322"/>
      <c r="B94" s="322"/>
      <c r="C94" s="323"/>
      <c r="D94" s="244"/>
      <c r="E94" s="234" t="str">
        <f t="shared" ref="E94:U94" si="20" xml:space="preserve"> E$70</f>
        <v>RPI: March - index</v>
      </c>
      <c r="F94" s="234">
        <f t="shared" si="20"/>
        <v>0</v>
      </c>
      <c r="G94" s="234" t="str">
        <f t="shared" si="20"/>
        <v>index</v>
      </c>
      <c r="H94" s="234">
        <f t="shared" si="20"/>
        <v>0</v>
      </c>
      <c r="I94" s="234">
        <f t="shared" si="20"/>
        <v>0</v>
      </c>
      <c r="J94" s="234">
        <f t="shared" si="20"/>
        <v>248.7</v>
      </c>
      <c r="K94" s="234">
        <f t="shared" si="20"/>
        <v>254.8</v>
      </c>
      <c r="L94" s="234">
        <f t="shared" si="20"/>
        <v>257.10000000000002</v>
      </c>
      <c r="M94" s="234">
        <f t="shared" si="20"/>
        <v>261.10000000000002</v>
      </c>
      <c r="N94" s="234">
        <f t="shared" si="20"/>
        <v>269.3</v>
      </c>
      <c r="O94" s="234">
        <f t="shared" si="20"/>
        <v>278.3</v>
      </c>
      <c r="P94" s="234">
        <f t="shared" si="20"/>
        <v>285.10000000000002</v>
      </c>
      <c r="Q94" s="234">
        <f t="shared" si="20"/>
        <v>293.93810000000002</v>
      </c>
      <c r="R94" s="234">
        <f t="shared" si="20"/>
        <v>293.93810000000002</v>
      </c>
      <c r="S94" s="234">
        <f t="shared" si="20"/>
        <v>293.93810000000002</v>
      </c>
      <c r="T94" s="234">
        <f t="shared" si="20"/>
        <v>293.93810000000002</v>
      </c>
      <c r="U94" s="234">
        <f t="shared" si="20"/>
        <v>293.93810000000002</v>
      </c>
    </row>
    <row r="95" spans="1:21" s="300" customFormat="1" hidden="1" outlineLevel="1" x14ac:dyDescent="0.2">
      <c r="A95" s="325"/>
      <c r="B95" s="325"/>
      <c r="C95" s="326"/>
      <c r="D95" s="327"/>
      <c r="E95" s="327" t="str">
        <f xml:space="preserve"> "RPI inflate from " &amp; F92 &amp; " FYE to " &amp; F93 &amp; " FYE"</f>
        <v>RPI inflate from 2018 FYE to 2020 FYE</v>
      </c>
      <c r="F95" s="430">
        <f xml:space="preserve"> INDEX($J94:$U94, 1, MATCH($F93,$J$4:$U$4)) / INDEX($J94:$U94, 1, MATCH($F92,$J$4:$U$4))</f>
        <v>1.056191519942508</v>
      </c>
      <c r="G95" s="327" t="s">
        <v>285</v>
      </c>
      <c r="H95" s="327"/>
      <c r="I95" s="327"/>
      <c r="J95" s="327"/>
      <c r="K95" s="327"/>
      <c r="L95" s="327"/>
      <c r="M95" s="327"/>
      <c r="N95" s="327"/>
      <c r="O95" s="327"/>
      <c r="P95" s="327"/>
      <c r="Q95" s="327"/>
      <c r="R95" s="327"/>
      <c r="S95" s="327"/>
      <c r="T95" s="327"/>
      <c r="U95" s="327"/>
    </row>
    <row r="96" spans="1:21" s="261" customFormat="1" hidden="1" outlineLevel="1" x14ac:dyDescent="0.2">
      <c r="A96" s="123"/>
      <c r="B96" s="123"/>
      <c r="C96" s="124"/>
      <c r="D96" s="126"/>
    </row>
    <row r="98" spans="1:21" ht="12.75" customHeight="1" collapsed="1" x14ac:dyDescent="0.2">
      <c r="A98" s="254" t="s">
        <v>288</v>
      </c>
      <c r="B98" s="254"/>
      <c r="C98" s="255"/>
      <c r="D98" s="254"/>
      <c r="E98" s="81"/>
      <c r="F98" s="81"/>
      <c r="G98" s="81"/>
      <c r="H98" s="81"/>
      <c r="I98" s="81"/>
      <c r="J98" s="81"/>
      <c r="K98" s="81"/>
      <c r="L98" s="81"/>
      <c r="M98" s="81"/>
      <c r="N98" s="81"/>
      <c r="O98" s="81"/>
      <c r="P98" s="81"/>
      <c r="Q98" s="81"/>
      <c r="R98" s="81"/>
      <c r="S98" s="81"/>
      <c r="T98" s="81"/>
      <c r="U98" s="81"/>
    </row>
    <row r="99" spans="1:21" hidden="1" outlineLevel="1" x14ac:dyDescent="0.2"/>
    <row r="100" spans="1:21" s="321" customFormat="1" hidden="1" outlineLevel="1" x14ac:dyDescent="0.2">
      <c r="A100" s="259"/>
      <c r="B100" s="259"/>
      <c r="C100" s="260"/>
      <c r="D100" s="127"/>
      <c r="E100" s="386" t="str">
        <f xml:space="preserve"> Inputs!E$76</f>
        <v>Year reference for FYE base price</v>
      </c>
      <c r="F100" s="386">
        <f xml:space="preserve"> Inputs!F$76</f>
        <v>2020</v>
      </c>
      <c r="G100" s="386" t="str">
        <f xml:space="preserve"> Inputs!G$76</f>
        <v>year #</v>
      </c>
    </row>
    <row r="101" spans="1:21" s="321" customFormat="1" hidden="1" outlineLevel="1" x14ac:dyDescent="0.2">
      <c r="A101" s="259"/>
      <c r="B101" s="259"/>
      <c r="C101" s="260"/>
      <c r="D101" s="127"/>
      <c r="E101" s="386" t="str">
        <f xml:space="preserve"> Inputs!E$77</f>
        <v>Year reference for FYA end price</v>
      </c>
      <c r="F101" s="386">
        <f xml:space="preserve"> Inputs!F$77</f>
        <v>2018</v>
      </c>
      <c r="G101" s="386" t="str">
        <f xml:space="preserve"> Inputs!G$77</f>
        <v>year #</v>
      </c>
    </row>
    <row r="102" spans="1:21" s="438" customFormat="1" hidden="1" outlineLevel="1" x14ac:dyDescent="0.2">
      <c r="A102" s="444"/>
      <c r="B102" s="444"/>
      <c r="C102" s="445"/>
      <c r="D102" s="388"/>
      <c r="E102" s="446" t="str">
        <f xml:space="preserve"> Inputs!E$78</f>
        <v>Year reference for FYE base price - IFRS 16</v>
      </c>
      <c r="F102" s="446">
        <f xml:space="preserve"> Inputs!F$78</f>
        <v>2018</v>
      </c>
      <c r="G102" s="446" t="str">
        <f xml:space="preserve"> Inputs!G$78</f>
        <v>year #</v>
      </c>
    </row>
    <row r="103" spans="1:21" s="324" customFormat="1" hidden="1" outlineLevel="1" x14ac:dyDescent="0.2">
      <c r="A103" s="322"/>
      <c r="B103" s="322"/>
      <c r="C103" s="323"/>
      <c r="D103" s="244"/>
      <c r="E103" s="234" t="str">
        <f xml:space="preserve"> E$36</f>
        <v>CPIH: March - index</v>
      </c>
      <c r="F103" s="234">
        <f t="shared" ref="F103:U103" si="21" xml:space="preserve"> F$36</f>
        <v>0</v>
      </c>
      <c r="G103" s="234" t="str">
        <f t="shared" si="21"/>
        <v>index</v>
      </c>
      <c r="H103" s="234">
        <f t="shared" si="21"/>
        <v>0</v>
      </c>
      <c r="I103" s="234">
        <f t="shared" si="21"/>
        <v>0</v>
      </c>
      <c r="J103" s="234">
        <f t="shared" si="21"/>
        <v>97.8</v>
      </c>
      <c r="K103" s="234">
        <f t="shared" si="21"/>
        <v>99.3</v>
      </c>
      <c r="L103" s="234">
        <f t="shared" si="21"/>
        <v>99.6</v>
      </c>
      <c r="M103" s="234">
        <f t="shared" si="21"/>
        <v>100.4</v>
      </c>
      <c r="N103" s="234">
        <f t="shared" si="21"/>
        <v>102.7</v>
      </c>
      <c r="O103" s="234">
        <f t="shared" si="21"/>
        <v>105.1</v>
      </c>
      <c r="P103" s="234">
        <f t="shared" si="21"/>
        <v>107</v>
      </c>
      <c r="Q103" s="234">
        <f t="shared" si="21"/>
        <v>109.24699999999999</v>
      </c>
      <c r="R103" s="234">
        <f t="shared" si="21"/>
        <v>109.24699999999999</v>
      </c>
      <c r="S103" s="234">
        <f t="shared" si="21"/>
        <v>109.24699999999999</v>
      </c>
      <c r="T103" s="234">
        <f t="shared" si="21"/>
        <v>109.24699999999999</v>
      </c>
      <c r="U103" s="234">
        <f t="shared" si="21"/>
        <v>109.24699999999999</v>
      </c>
    </row>
    <row r="104" spans="1:21" s="321" customFormat="1" hidden="1" outlineLevel="1" x14ac:dyDescent="0.2">
      <c r="A104" s="259"/>
      <c r="B104" s="259"/>
      <c r="C104" s="260"/>
      <c r="D104" s="127"/>
      <c r="E104" s="372" t="str">
        <f t="shared" ref="E104:U104" si="22" xml:space="preserve"> E$38</f>
        <v>CPIH: Financial year average - index</v>
      </c>
      <c r="F104" s="372">
        <f t="shared" si="22"/>
        <v>0</v>
      </c>
      <c r="G104" s="372" t="str">
        <f t="shared" si="22"/>
        <v>index</v>
      </c>
      <c r="H104" s="372">
        <f t="shared" si="22"/>
        <v>0</v>
      </c>
      <c r="I104" s="372">
        <f t="shared" si="22"/>
        <v>0</v>
      </c>
      <c r="J104" s="372">
        <f t="shared" si="22"/>
        <v>96.583333333333314</v>
      </c>
      <c r="K104" s="372">
        <f t="shared" si="22"/>
        <v>98.600000000000009</v>
      </c>
      <c r="L104" s="372">
        <f t="shared" si="22"/>
        <v>99.72499999999998</v>
      </c>
      <c r="M104" s="372">
        <f t="shared" si="22"/>
        <v>100.16666666666667</v>
      </c>
      <c r="N104" s="372">
        <f t="shared" si="22"/>
        <v>101.54166666666667</v>
      </c>
      <c r="O104" s="372">
        <f t="shared" si="22"/>
        <v>104.21666666666665</v>
      </c>
      <c r="P104" s="372">
        <f t="shared" si="22"/>
        <v>106.43333333333334</v>
      </c>
      <c r="Q104" s="372">
        <f t="shared" si="22"/>
        <v>108.65880833333334</v>
      </c>
      <c r="R104" s="372">
        <f t="shared" si="22"/>
        <v>108.65880833333334</v>
      </c>
      <c r="S104" s="372">
        <f t="shared" si="22"/>
        <v>108.65880833333334</v>
      </c>
      <c r="T104" s="372">
        <f t="shared" si="22"/>
        <v>108.65880833333334</v>
      </c>
      <c r="U104" s="372">
        <f t="shared" si="22"/>
        <v>108.65880833333334</v>
      </c>
    </row>
    <row r="105" spans="1:21" s="300" customFormat="1" hidden="1" outlineLevel="1" x14ac:dyDescent="0.2">
      <c r="A105" s="325"/>
      <c r="B105" s="325"/>
      <c r="C105" s="326"/>
      <c r="D105" s="327"/>
      <c r="E105" s="327" t="str">
        <f xml:space="preserve"> "CPIH deflate from " &amp; F100 &amp; " FYE to " &amp; F101 &amp; " FYA"</f>
        <v>CPIH deflate from 2020 FYE to 2018 FYA</v>
      </c>
      <c r="F105" s="430">
        <f xml:space="preserve"> INDEX($J104:$U104, 1, MATCH($F101,$J$4:$U$4)) / INDEX($J103:$U103, 1, MATCH($F100,$J$4:$U$4))</f>
        <v>0.9539544945551518</v>
      </c>
      <c r="G105" s="327" t="s">
        <v>285</v>
      </c>
      <c r="H105" s="327"/>
      <c r="I105" s="327"/>
      <c r="J105" s="327"/>
      <c r="K105" s="327"/>
      <c r="L105" s="327"/>
      <c r="M105" s="327"/>
      <c r="N105" s="327"/>
      <c r="O105" s="327"/>
      <c r="P105" s="327"/>
      <c r="Q105" s="327"/>
      <c r="R105" s="327"/>
      <c r="S105" s="327"/>
      <c r="T105" s="327"/>
      <c r="U105" s="327"/>
    </row>
    <row r="106" spans="1:21" s="300" customFormat="1" hidden="1" outlineLevel="1" x14ac:dyDescent="0.2">
      <c r="A106" s="325"/>
      <c r="B106" s="325"/>
      <c r="C106" s="326"/>
      <c r="D106" s="327"/>
      <c r="E106" s="327" t="str">
        <f xml:space="preserve"> "CPIH deflate from " &amp; F100 &amp; " FYE to " &amp; F101 &amp; " FYE"</f>
        <v>CPIH deflate from 2020 FYE to 2018 FYE</v>
      </c>
      <c r="F106" s="430">
        <f xml:space="preserve"> INDEX($J103:$U103, 1, MATCH($F101,$J$4:$U$4)) / INDEX($J103:$U103, 1, MATCH($F100,$J$4:$U$4))</f>
        <v>0.96204014755553935</v>
      </c>
      <c r="G106" s="327" t="s">
        <v>285</v>
      </c>
      <c r="H106" s="327"/>
      <c r="I106" s="327"/>
      <c r="J106" s="327"/>
      <c r="K106" s="327"/>
      <c r="L106" s="327"/>
      <c r="M106" s="327"/>
      <c r="N106" s="327"/>
      <c r="O106" s="327"/>
      <c r="P106" s="327"/>
      <c r="Q106" s="327"/>
      <c r="R106" s="327"/>
      <c r="S106" s="327"/>
      <c r="T106" s="327"/>
      <c r="U106" s="327"/>
    </row>
    <row r="107" spans="1:21" s="443" customFormat="1" hidden="1" outlineLevel="1" x14ac:dyDescent="0.2">
      <c r="A107" s="439"/>
      <c r="B107" s="439"/>
      <c r="C107" s="440"/>
      <c r="D107" s="441"/>
      <c r="E107" s="441" t="s">
        <v>381</v>
      </c>
      <c r="F107" s="442">
        <f xml:space="preserve"> INDEX($J104:$U104, 1, MATCH($F101,$J$4:$U$4)) / INDEX($J103:$U103, 1, MATCH($F102,$J$4:$U$4))</f>
        <v>0.99159530605772273</v>
      </c>
      <c r="G107" s="441" t="s">
        <v>285</v>
      </c>
      <c r="H107" s="438"/>
      <c r="I107" s="441"/>
      <c r="J107" s="441"/>
      <c r="K107" s="441"/>
      <c r="L107" s="441"/>
      <c r="M107" s="441"/>
      <c r="N107" s="441"/>
      <c r="O107" s="441"/>
      <c r="P107" s="441"/>
      <c r="Q107" s="441"/>
      <c r="R107" s="441"/>
      <c r="S107" s="441"/>
      <c r="T107" s="441"/>
      <c r="U107" s="441"/>
    </row>
    <row r="108" spans="1:21" hidden="1" outlineLevel="1" x14ac:dyDescent="0.2"/>
    <row r="109" spans="1:21" x14ac:dyDescent="0.2">
      <c r="A109" s="204"/>
      <c r="B109" s="74"/>
      <c r="C109" s="75"/>
      <c r="D109" s="214"/>
    </row>
  </sheetData>
  <conditionalFormatting sqref="F1">
    <cfRule type="expression" dxfId="11" priority="2">
      <formula xml:space="preserve"> $F$1 = "Notionalised"</formula>
    </cfRule>
  </conditionalFormatting>
  <conditionalFormatting sqref="G1">
    <cfRule type="expression" dxfId="10" priority="1">
      <formula xml:space="preserve"> $F$1 = "Notionalised"</formula>
    </cfRule>
  </conditionalFormatting>
  <printOptions headings="1"/>
  <pageMargins left="0.74803149606299213" right="0.74803149606299213" top="0.98425196850393704" bottom="0.98425196850393704" header="0.51181102362204722" footer="0.51181102362204722"/>
  <pageSetup paperSize="8" scale="69" fitToHeight="0" orientation="landscape"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3" stopIfTrue="1" operator="equal" id="{EA842CFA-0DC5-4422-BCDB-5DEF253B82F9}">
            <xm:f>Inputs!$F$21</xm:f>
            <x14:dxf>
              <fill>
                <patternFill>
                  <bgColor indexed="44"/>
                </patternFill>
              </fill>
            </x14:dxf>
          </x14:cfRule>
          <x14:cfRule type="cellIs" priority="4" stopIfTrue="1" operator="equal" id="{A6B8BACE-9918-465D-A81A-41F23FDB7895}">
            <xm:f>Inputs!$F$20</xm:f>
            <x14:dxf>
              <fill>
                <patternFill>
                  <bgColor indexed="47"/>
                </patternFill>
              </fill>
            </x14:dxf>
          </x14:cfRule>
          <xm:sqref>J3:U3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pageSetUpPr fitToPage="1"/>
  </sheetPr>
  <dimension ref="A1:U420"/>
  <sheetViews>
    <sheetView showGridLines="0" defaultGridColor="0" colorId="22" zoomScale="80" workbookViewId="0">
      <pane xSplit="9" ySplit="5" topLeftCell="J6" activePane="bottomRight" state="frozen"/>
      <selection activeCell="E106" sqref="E106"/>
      <selection pane="topRight" activeCell="E106" sqref="E106"/>
      <selection pane="bottomLeft" activeCell="E106" sqref="E106"/>
      <selection pane="bottomRight"/>
    </sheetView>
  </sheetViews>
  <sheetFormatPr defaultColWidth="0" defaultRowHeight="12.75" outlineLevelRow="1" x14ac:dyDescent="0.2"/>
  <cols>
    <col min="1" max="2" width="1.28515625" style="64" customWidth="1"/>
    <col min="3" max="3" width="1.28515625" style="66" customWidth="1"/>
    <col min="4" max="4" width="1.28515625" style="65" customWidth="1"/>
    <col min="5" max="5" width="143.42578125" bestFit="1" customWidth="1"/>
    <col min="6" max="6" width="12.7109375" customWidth="1"/>
    <col min="7" max="7" width="11.7109375" customWidth="1"/>
    <col min="8" max="8" width="15.7109375" style="12" customWidth="1"/>
    <col min="9" max="9" width="2.7109375" style="12" customWidth="1"/>
    <col min="10" max="21" width="12.7109375" style="12" customWidth="1"/>
    <col min="22" max="16384" width="9.140625" hidden="1"/>
  </cols>
  <sheetData>
    <row r="1" spans="1:21" ht="26.25" x14ac:dyDescent="0.2">
      <c r="A1" s="73" t="str">
        <f ca="1" xml:space="preserve"> RIGHT(CELL("filename", $A$1), LEN(CELL("filename", $A$1)) - SEARCH("]", CELL("filename", $A$1)))</f>
        <v>Calc</v>
      </c>
      <c r="B1" s="73"/>
      <c r="C1" s="63"/>
      <c r="D1" s="61"/>
      <c r="E1" s="61"/>
      <c r="F1" s="225"/>
      <c r="G1" s="226"/>
      <c r="H1" s="221"/>
      <c r="I1" s="68"/>
      <c r="J1" s="227"/>
      <c r="K1" s="61"/>
      <c r="L1" s="61"/>
      <c r="M1" s="61"/>
      <c r="N1" s="62"/>
      <c r="O1" s="61"/>
      <c r="P1" s="61"/>
      <c r="Q1" s="61"/>
      <c r="R1" s="61"/>
      <c r="S1" s="61"/>
      <c r="T1" s="61"/>
      <c r="U1" s="61"/>
    </row>
    <row r="2" spans="1:21" ht="12.75" customHeight="1" x14ac:dyDescent="0.2">
      <c r="A2" s="74"/>
      <c r="B2" s="74"/>
      <c r="C2" s="75"/>
      <c r="D2" s="214"/>
      <c r="E2" s="160" t="str">
        <f xml:space="preserve"> Time!E$25</f>
        <v>Model period ending</v>
      </c>
      <c r="F2" s="219"/>
      <c r="G2" s="219"/>
      <c r="H2" s="160"/>
      <c r="I2" s="160"/>
      <c r="J2" s="9">
        <f xml:space="preserve"> Time!J$25</f>
        <v>41364</v>
      </c>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ht="12.75" customHeight="1" x14ac:dyDescent="0.2">
      <c r="A3" s="74"/>
      <c r="B3" s="74"/>
      <c r="C3" s="75"/>
      <c r="D3" s="214"/>
      <c r="E3" s="160" t="str">
        <f xml:space="preserve"> Time!E$80</f>
        <v>Timeline label</v>
      </c>
      <c r="F3" s="220"/>
      <c r="G3" s="220"/>
      <c r="H3" s="160"/>
      <c r="I3" s="160"/>
      <c r="J3" s="189" t="str">
        <f xml:space="preserve"> Time!J$80</f>
        <v>Pre-Fcst</v>
      </c>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ht="12.75" customHeight="1" x14ac:dyDescent="0.2">
      <c r="A4" s="74"/>
      <c r="B4" s="74"/>
      <c r="C4" s="75"/>
      <c r="D4" s="465"/>
      <c r="E4" s="214" t="str">
        <f xml:space="preserve"> Time!E$103</f>
        <v>Financial year ending</v>
      </c>
      <c r="F4" s="220"/>
      <c r="G4" s="220"/>
      <c r="H4" s="160"/>
      <c r="I4" s="160"/>
      <c r="J4" s="42">
        <f xml:space="preserve"> Time!J$103</f>
        <v>2013</v>
      </c>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ht="12.75" customHeight="1" x14ac:dyDescent="0.2">
      <c r="A5" s="74"/>
      <c r="B5" s="74"/>
      <c r="C5" s="75"/>
      <c r="D5" s="214"/>
      <c r="E5" s="214" t="str">
        <f xml:space="preserve"> Time!E$10</f>
        <v>Model column counter</v>
      </c>
      <c r="F5" s="71" t="s">
        <v>120</v>
      </c>
      <c r="G5" s="72" t="s">
        <v>121</v>
      </c>
      <c r="H5" s="71" t="s">
        <v>122</v>
      </c>
      <c r="I5" s="214"/>
      <c r="J5" s="214">
        <f xml:space="preserve"> Time!J$10</f>
        <v>1</v>
      </c>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A6" s="204"/>
      <c r="B6" s="204"/>
      <c r="C6" s="132"/>
      <c r="D6" s="466"/>
      <c r="H6"/>
      <c r="I6"/>
      <c r="J6"/>
      <c r="K6"/>
      <c r="L6"/>
      <c r="M6"/>
      <c r="N6"/>
      <c r="O6"/>
      <c r="P6"/>
      <c r="Q6"/>
      <c r="R6"/>
      <c r="S6"/>
      <c r="T6"/>
      <c r="U6"/>
    </row>
    <row r="7" spans="1:21" ht="12.75" customHeight="1" x14ac:dyDescent="0.2">
      <c r="A7" s="81" t="s">
        <v>289</v>
      </c>
      <c r="B7" s="81"/>
      <c r="C7" s="82"/>
      <c r="D7" s="81"/>
      <c r="E7" s="81"/>
      <c r="F7" s="81"/>
      <c r="G7" s="81"/>
      <c r="H7" s="81"/>
      <c r="I7" s="81"/>
      <c r="J7" s="81"/>
      <c r="K7" s="81"/>
      <c r="L7" s="81"/>
      <c r="M7" s="81"/>
      <c r="N7" s="81"/>
      <c r="O7" s="81"/>
      <c r="P7" s="81"/>
      <c r="Q7" s="81"/>
      <c r="R7" s="81"/>
      <c r="S7" s="81"/>
      <c r="T7" s="81"/>
      <c r="U7" s="81"/>
    </row>
    <row r="8" spans="1:21" outlineLevel="1" x14ac:dyDescent="0.2">
      <c r="A8" s="204"/>
      <c r="B8" s="204"/>
      <c r="C8" s="132"/>
      <c r="D8" s="213"/>
    </row>
    <row r="9" spans="1:21" s="261" customFormat="1" outlineLevel="1" x14ac:dyDescent="0.2">
      <c r="A9" s="259"/>
      <c r="B9" s="259" t="s">
        <v>290</v>
      </c>
      <c r="C9" s="260"/>
      <c r="D9" s="127"/>
      <c r="E9" s="321"/>
      <c r="H9" s="321"/>
      <c r="I9" s="321"/>
      <c r="J9" s="321"/>
      <c r="K9" s="321"/>
      <c r="L9" s="321"/>
      <c r="M9" s="321"/>
      <c r="N9" s="321"/>
      <c r="O9" s="321"/>
      <c r="P9" s="321"/>
      <c r="Q9" s="321"/>
      <c r="R9" s="321"/>
      <c r="S9" s="321"/>
      <c r="T9" s="321"/>
      <c r="U9" s="321"/>
    </row>
    <row r="10" spans="1:21" s="293" customFormat="1" outlineLevel="1" x14ac:dyDescent="0.2">
      <c r="A10" s="305"/>
      <c r="B10" s="305"/>
      <c r="C10" s="306"/>
      <c r="D10" s="307"/>
      <c r="E10" s="268" t="str">
        <f xml:space="preserve"> Inputs!E$85</f>
        <v>Wholesale water closing RCV at 31 March 2020 (from PR14 FD)</v>
      </c>
      <c r="F10" s="268">
        <f xml:space="preserve"> Inputs!F$85</f>
        <v>2616.6773848103471</v>
      </c>
      <c r="G10" s="268" t="str">
        <f xml:space="preserve"> Inputs!G$85</f>
        <v>£m</v>
      </c>
      <c r="H10" s="307"/>
      <c r="I10" s="307"/>
      <c r="J10" s="307"/>
      <c r="K10" s="307"/>
      <c r="L10" s="307"/>
      <c r="M10" s="307"/>
      <c r="N10" s="307"/>
      <c r="O10" s="307"/>
      <c r="P10" s="307"/>
      <c r="Q10" s="307"/>
      <c r="R10" s="307"/>
      <c r="S10" s="307"/>
      <c r="T10" s="307"/>
      <c r="U10" s="307"/>
    </row>
    <row r="11" spans="1:21" s="293" customFormat="1" outlineLevel="1" x14ac:dyDescent="0.2">
      <c r="A11" s="305"/>
      <c r="B11" s="305"/>
      <c r="C11" s="306"/>
      <c r="D11" s="307"/>
      <c r="E11" s="268" t="str">
        <f xml:space="preserve"> Inputs!E$86</f>
        <v>Water ~ Total Adjustment RCV carry forward to PR19</v>
      </c>
      <c r="F11" s="268">
        <f xml:space="preserve"> Inputs!F$86</f>
        <v>-24.537663716038409</v>
      </c>
      <c r="G11" s="268" t="str">
        <f xml:space="preserve"> Inputs!G$86</f>
        <v>£m</v>
      </c>
      <c r="H11" s="307"/>
      <c r="I11" s="307"/>
      <c r="J11" s="307"/>
      <c r="K11" s="307"/>
      <c r="L11" s="307"/>
      <c r="M11" s="307"/>
      <c r="N11" s="307"/>
      <c r="O11" s="307"/>
      <c r="P11" s="307"/>
      <c r="Q11" s="307"/>
      <c r="R11" s="307"/>
      <c r="S11" s="307"/>
      <c r="T11" s="307"/>
      <c r="U11" s="307"/>
    </row>
    <row r="12" spans="1:21" s="293" customFormat="1" outlineLevel="1" x14ac:dyDescent="0.2">
      <c r="A12" s="305"/>
      <c r="B12" s="305"/>
      <c r="C12" s="306"/>
      <c r="D12" s="307"/>
      <c r="E12" s="268" t="str">
        <f xml:space="preserve"> Inputs!E$87</f>
        <v>Water ~ CIS RCV inflation correction</v>
      </c>
      <c r="F12" s="268">
        <f xml:space="preserve"> Inputs!F$87</f>
        <v>-50.61785831480924</v>
      </c>
      <c r="G12" s="268" t="str">
        <f xml:space="preserve"> Inputs!G$87</f>
        <v>£m</v>
      </c>
      <c r="H12" s="307"/>
      <c r="I12" s="307"/>
      <c r="J12" s="307"/>
      <c r="K12" s="307"/>
      <c r="L12" s="307"/>
      <c r="M12" s="307"/>
      <c r="N12" s="307"/>
      <c r="O12" s="307"/>
      <c r="P12" s="307"/>
      <c r="Q12" s="307"/>
      <c r="R12" s="307"/>
      <c r="S12" s="307"/>
      <c r="T12" s="307"/>
      <c r="U12" s="307"/>
    </row>
    <row r="13" spans="1:21" s="293" customFormat="1" outlineLevel="1" x14ac:dyDescent="0.2">
      <c r="A13" s="305"/>
      <c r="B13" s="305"/>
      <c r="C13" s="306"/>
      <c r="D13" s="307"/>
      <c r="E13" s="268" t="str">
        <f xml:space="preserve"> Inputs!E$88</f>
        <v>Net performance payment / (penalty) applied to RCV for end of period ODI adjustments ~ Water resources</v>
      </c>
      <c r="F13" s="268">
        <f xml:space="preserve"> Inputs!F$88</f>
        <v>0</v>
      </c>
      <c r="G13" s="268" t="str">
        <f xml:space="preserve"> Inputs!G$88</f>
        <v>£m</v>
      </c>
      <c r="H13" s="307"/>
      <c r="I13" s="307"/>
      <c r="J13" s="307"/>
      <c r="K13" s="307"/>
      <c r="L13" s="307"/>
      <c r="M13" s="307"/>
      <c r="N13" s="307"/>
      <c r="O13" s="307"/>
      <c r="P13" s="307"/>
      <c r="Q13" s="307"/>
      <c r="R13" s="307"/>
      <c r="S13" s="307"/>
      <c r="T13" s="307"/>
      <c r="U13" s="307"/>
    </row>
    <row r="14" spans="1:21" s="293" customFormat="1" outlineLevel="1" x14ac:dyDescent="0.2">
      <c r="A14" s="305"/>
      <c r="B14" s="305"/>
      <c r="C14" s="306"/>
      <c r="D14" s="307"/>
      <c r="E14" s="268" t="str">
        <f xml:space="preserve"> Inputs!E$89</f>
        <v>Net performance payment / (penalty) applied to RCV for end of period ODI adjustments ~ Water network plus</v>
      </c>
      <c r="F14" s="268">
        <f xml:space="preserve"> Inputs!F$89</f>
        <v>0</v>
      </c>
      <c r="G14" s="268" t="str">
        <f xml:space="preserve"> Inputs!G$89</f>
        <v>£m</v>
      </c>
      <c r="H14" s="307"/>
      <c r="I14" s="307"/>
      <c r="J14" s="307"/>
      <c r="K14" s="307"/>
      <c r="L14" s="307"/>
      <c r="M14" s="307"/>
      <c r="N14" s="307"/>
      <c r="O14" s="307"/>
      <c r="P14" s="307"/>
      <c r="Q14" s="307"/>
      <c r="R14" s="307"/>
      <c r="S14" s="307"/>
      <c r="T14" s="307"/>
      <c r="U14" s="307"/>
    </row>
    <row r="15" spans="1:21" s="293" customFormat="1" outlineLevel="1" x14ac:dyDescent="0.2">
      <c r="A15" s="305"/>
      <c r="B15" s="305"/>
      <c r="C15" s="306"/>
      <c r="D15" s="307"/>
      <c r="E15" s="268" t="str">
        <f xml:space="preserve"> Inputs!E$90</f>
        <v>Water: RCV adjustment from totex menu model</v>
      </c>
      <c r="F15" s="268">
        <f xml:space="preserve"> Inputs!F$90</f>
        <v>-8.2695128106002525</v>
      </c>
      <c r="G15" s="268" t="str">
        <f xml:space="preserve"> Inputs!G$90</f>
        <v>£m</v>
      </c>
      <c r="H15" s="307"/>
      <c r="I15" s="307"/>
      <c r="J15" s="307"/>
      <c r="K15" s="307"/>
      <c r="L15" s="307"/>
      <c r="M15" s="307"/>
      <c r="N15" s="307"/>
      <c r="O15" s="307"/>
      <c r="P15" s="307"/>
      <c r="Q15" s="307"/>
      <c r="R15" s="307"/>
      <c r="S15" s="307"/>
      <c r="T15" s="307"/>
      <c r="U15" s="307"/>
    </row>
    <row r="16" spans="1:21" ht="4.7" customHeight="1" outlineLevel="1" x14ac:dyDescent="0.2">
      <c r="A16" s="259"/>
      <c r="B16" s="259"/>
      <c r="C16" s="260"/>
      <c r="D16" s="127"/>
      <c r="E16" s="12"/>
    </row>
    <row r="17" spans="1:21" s="237" customFormat="1" outlineLevel="1" x14ac:dyDescent="0.2">
      <c r="A17" s="308"/>
      <c r="B17" s="308"/>
      <c r="C17" s="312"/>
      <c r="D17" s="313"/>
      <c r="E17" s="315" t="str">
        <f xml:space="preserve"> Indexation!E$82</f>
        <v>RPI inflate from 2013 FYA to 2020 FYE</v>
      </c>
      <c r="F17" s="304">
        <f xml:space="preserve"> Indexation!F$82</f>
        <v>1.2013409625012774</v>
      </c>
      <c r="G17" s="304" t="str">
        <f xml:space="preserve"> Indexation!G$82</f>
        <v>factor</v>
      </c>
      <c r="H17" s="315"/>
      <c r="I17" s="315"/>
      <c r="J17" s="315"/>
      <c r="K17" s="315"/>
      <c r="L17" s="315"/>
      <c r="M17" s="315"/>
      <c r="N17" s="315"/>
      <c r="O17" s="315"/>
      <c r="P17" s="315"/>
      <c r="Q17" s="315"/>
      <c r="R17" s="315"/>
      <c r="S17" s="315"/>
      <c r="T17" s="315"/>
      <c r="U17" s="315"/>
    </row>
    <row r="18" spans="1:21" ht="4.7" customHeight="1" outlineLevel="1" x14ac:dyDescent="0.2">
      <c r="A18" s="259"/>
      <c r="B18" s="259"/>
      <c r="C18" s="260"/>
      <c r="D18" s="127"/>
      <c r="E18" s="12"/>
    </row>
    <row r="19" spans="1:21" s="126" customFormat="1" outlineLevel="1" x14ac:dyDescent="0.2">
      <c r="A19" s="259"/>
      <c r="B19" s="259"/>
      <c r="C19" s="260"/>
      <c r="D19" s="127"/>
      <c r="E19" s="372" t="str">
        <f t="shared" ref="E19:E24" si="0" xml:space="preserve"> E10 &amp; " at 2020 FYE price base"</f>
        <v>Wholesale water closing RCV at 31 March 2020 (from PR14 FD) at 2020 FYE price base</v>
      </c>
      <c r="F19" s="372">
        <f t="shared" ref="F19:F24" si="1" xml:space="preserve"> F10 * F$17</f>
        <v>3143.5217280233878</v>
      </c>
      <c r="G19" s="265" t="s">
        <v>192</v>
      </c>
      <c r="H19" s="127"/>
      <c r="I19" s="127"/>
      <c r="J19" s="127"/>
      <c r="K19" s="127"/>
      <c r="L19" s="127"/>
      <c r="M19" s="127"/>
      <c r="N19" s="127"/>
      <c r="O19" s="127"/>
      <c r="P19" s="127"/>
      <c r="Q19" s="127"/>
      <c r="R19" s="127"/>
      <c r="S19" s="127"/>
      <c r="T19" s="127"/>
      <c r="U19" s="127"/>
    </row>
    <row r="20" spans="1:21" s="402" customFormat="1" outlineLevel="1" x14ac:dyDescent="0.2">
      <c r="A20" s="259"/>
      <c r="B20" s="259"/>
      <c r="C20" s="260"/>
      <c r="D20" s="127"/>
      <c r="E20" s="372" t="str">
        <f t="shared" si="0"/>
        <v>Water ~ Total Adjustment RCV carry forward to PR19 at 2020 FYE price base</v>
      </c>
      <c r="F20" s="372">
        <f t="shared" si="1"/>
        <v>-29.478100546158256</v>
      </c>
      <c r="G20" s="265" t="s">
        <v>192</v>
      </c>
      <c r="H20" s="401"/>
      <c r="I20" s="401"/>
      <c r="J20" s="401"/>
      <c r="K20" s="401"/>
      <c r="L20" s="401"/>
      <c r="M20" s="401"/>
      <c r="N20" s="401"/>
      <c r="O20" s="401"/>
      <c r="P20" s="401"/>
      <c r="Q20" s="401"/>
      <c r="R20" s="401"/>
      <c r="S20" s="401"/>
      <c r="T20" s="401"/>
      <c r="U20" s="401"/>
    </row>
    <row r="21" spans="1:21" s="402" customFormat="1" outlineLevel="1" x14ac:dyDescent="0.2">
      <c r="A21" s="259"/>
      <c r="B21" s="259"/>
      <c r="C21" s="260"/>
      <c r="D21" s="127"/>
      <c r="E21" s="372" t="str">
        <f t="shared" si="0"/>
        <v>Water ~ CIS RCV inflation correction at 2020 FYE price base</v>
      </c>
      <c r="F21" s="372">
        <f t="shared" si="1"/>
        <v>-60.809306627666224</v>
      </c>
      <c r="G21" s="265" t="s">
        <v>192</v>
      </c>
      <c r="H21" s="401"/>
      <c r="I21" s="401"/>
      <c r="J21" s="401"/>
      <c r="K21" s="401"/>
      <c r="L21" s="401"/>
      <c r="M21" s="401"/>
      <c r="N21" s="401"/>
      <c r="O21" s="401"/>
      <c r="P21" s="401"/>
      <c r="Q21" s="401"/>
      <c r="R21" s="401"/>
      <c r="S21" s="401"/>
      <c r="T21" s="401"/>
      <c r="U21" s="401"/>
    </row>
    <row r="22" spans="1:21" s="402" customFormat="1" outlineLevel="1" x14ac:dyDescent="0.2">
      <c r="A22" s="259"/>
      <c r="B22" s="259"/>
      <c r="C22" s="260"/>
      <c r="D22" s="127"/>
      <c r="E22" s="372" t="str">
        <f t="shared" si="0"/>
        <v>Net performance payment / (penalty) applied to RCV for end of period ODI adjustments ~ Water resources at 2020 FYE price base</v>
      </c>
      <c r="F22" s="372">
        <f t="shared" si="1"/>
        <v>0</v>
      </c>
      <c r="G22" s="265" t="s">
        <v>192</v>
      </c>
      <c r="H22" s="401"/>
      <c r="I22" s="401"/>
      <c r="J22" s="401"/>
      <c r="K22" s="401"/>
      <c r="L22" s="401"/>
      <c r="M22" s="401"/>
      <c r="N22" s="401"/>
      <c r="O22" s="401"/>
      <c r="P22" s="401"/>
      <c r="Q22" s="401"/>
      <c r="R22" s="401"/>
      <c r="S22" s="401"/>
      <c r="T22" s="401"/>
      <c r="U22" s="401"/>
    </row>
    <row r="23" spans="1:21" s="403" customFormat="1" outlineLevel="1" x14ac:dyDescent="0.2">
      <c r="A23" s="259"/>
      <c r="B23" s="259"/>
      <c r="C23" s="260"/>
      <c r="D23" s="127"/>
      <c r="E23" s="372" t="str">
        <f t="shared" si="0"/>
        <v>Net performance payment / (penalty) applied to RCV for end of period ODI adjustments ~ Water network plus at 2020 FYE price base</v>
      </c>
      <c r="F23" s="372">
        <f t="shared" si="1"/>
        <v>0</v>
      </c>
      <c r="G23" s="265" t="s">
        <v>192</v>
      </c>
      <c r="H23" s="401"/>
      <c r="I23" s="401"/>
      <c r="J23" s="401"/>
      <c r="K23" s="401"/>
      <c r="L23" s="401"/>
      <c r="M23" s="401"/>
      <c r="N23" s="401"/>
      <c r="O23" s="401"/>
      <c r="P23" s="401"/>
      <c r="Q23" s="401"/>
      <c r="R23" s="401"/>
      <c r="S23" s="401"/>
      <c r="T23" s="401"/>
      <c r="U23" s="401"/>
    </row>
    <row r="24" spans="1:21" s="402" customFormat="1" outlineLevel="1" x14ac:dyDescent="0.2">
      <c r="A24" s="259"/>
      <c r="B24" s="259"/>
      <c r="C24" s="260"/>
      <c r="D24" s="127"/>
      <c r="E24" s="372" t="str">
        <f t="shared" si="0"/>
        <v>Water: RCV adjustment from totex menu model at 2020 FYE price base</v>
      </c>
      <c r="F24" s="372">
        <f t="shared" si="1"/>
        <v>-9.9345044793031505</v>
      </c>
      <c r="G24" s="265" t="s">
        <v>192</v>
      </c>
      <c r="H24" s="401"/>
      <c r="I24" s="401"/>
      <c r="J24" s="401"/>
      <c r="K24" s="401"/>
      <c r="L24" s="401"/>
      <c r="M24" s="401"/>
      <c r="N24" s="401"/>
      <c r="O24" s="401"/>
      <c r="P24" s="401"/>
      <c r="Q24" s="401"/>
      <c r="R24" s="401"/>
      <c r="S24" s="401"/>
      <c r="T24" s="401"/>
      <c r="U24" s="401"/>
    </row>
    <row r="25" spans="1:21" s="261" customFormat="1" outlineLevel="1" x14ac:dyDescent="0.2">
      <c r="A25" s="259"/>
      <c r="B25" s="259"/>
      <c r="C25" s="260"/>
      <c r="D25" s="127"/>
      <c r="E25" s="268"/>
      <c r="F25" s="267"/>
      <c r="G25" s="267"/>
      <c r="H25" s="321"/>
      <c r="I25" s="321"/>
      <c r="J25" s="321"/>
      <c r="K25" s="321"/>
      <c r="L25" s="321"/>
      <c r="M25" s="321"/>
      <c r="N25" s="321"/>
      <c r="O25" s="321"/>
      <c r="P25" s="321"/>
      <c r="Q25" s="321"/>
      <c r="R25" s="321"/>
      <c r="S25" s="321"/>
      <c r="T25" s="321"/>
      <c r="U25" s="321"/>
    </row>
    <row r="26" spans="1:21" s="293" customFormat="1" outlineLevel="1" x14ac:dyDescent="0.2">
      <c r="A26" s="305"/>
      <c r="B26" s="305"/>
      <c r="C26" s="306"/>
      <c r="D26" s="307"/>
      <c r="E26" s="268" t="str">
        <f xml:space="preserve"> Inputs!E$91</f>
        <v>Water ~ Other adjustment to wholesale RCV</v>
      </c>
      <c r="F26" s="268">
        <f xml:space="preserve"> Inputs!F$91</f>
        <v>0</v>
      </c>
      <c r="G26" s="268" t="str">
        <f xml:space="preserve"> Inputs!G$91</f>
        <v>£m</v>
      </c>
      <c r="H26" s="307"/>
      <c r="I26" s="307"/>
      <c r="J26" s="307"/>
      <c r="K26" s="307"/>
      <c r="L26" s="307"/>
      <c r="M26" s="307"/>
      <c r="N26" s="307"/>
      <c r="O26" s="307"/>
      <c r="P26" s="307"/>
      <c r="Q26" s="307"/>
      <c r="R26" s="307"/>
      <c r="S26" s="307"/>
      <c r="T26" s="307"/>
      <c r="U26" s="307"/>
    </row>
    <row r="27" spans="1:21" s="294" customFormat="1" outlineLevel="1" x14ac:dyDescent="0.2">
      <c r="A27" s="305"/>
      <c r="B27" s="305"/>
      <c r="C27" s="306"/>
      <c r="D27" s="307"/>
      <c r="E27" s="268" t="str">
        <f xml:space="preserve"> Inputs!E$92</f>
        <v>Water ~ NPV effect of 50% of proceeds from disposals of interest in land</v>
      </c>
      <c r="F27" s="268">
        <f xml:space="preserve"> Inputs!F$92</f>
        <v>-0.95906811643833323</v>
      </c>
      <c r="G27" s="268" t="str">
        <f xml:space="preserve"> Inputs!G$92</f>
        <v>£m</v>
      </c>
      <c r="H27" s="307"/>
      <c r="I27" s="307"/>
      <c r="J27" s="307"/>
      <c r="K27" s="307"/>
      <c r="L27" s="307"/>
      <c r="M27" s="307"/>
      <c r="N27" s="307"/>
      <c r="O27" s="307"/>
      <c r="P27" s="307"/>
      <c r="Q27" s="307"/>
      <c r="R27" s="307"/>
      <c r="S27" s="307"/>
      <c r="T27" s="307"/>
      <c r="U27" s="307"/>
    </row>
    <row r="28" spans="1:21" ht="4.7" customHeight="1" outlineLevel="1" x14ac:dyDescent="0.2">
      <c r="A28" s="259"/>
      <c r="B28" s="259"/>
      <c r="C28" s="260"/>
      <c r="D28" s="127"/>
      <c r="E28" s="12"/>
    </row>
    <row r="29" spans="1:21" s="316" customFormat="1" outlineLevel="1" x14ac:dyDescent="0.2">
      <c r="A29" s="308"/>
      <c r="B29" s="308"/>
      <c r="C29" s="312"/>
      <c r="D29" s="313"/>
      <c r="E29" s="314" t="str">
        <f xml:space="preserve"> Indexation!E$95</f>
        <v>RPI inflate from 2018 FYE to 2020 FYE</v>
      </c>
      <c r="F29" s="314">
        <f xml:space="preserve"> Indexation!F$95</f>
        <v>1.056191519942508</v>
      </c>
      <c r="G29" s="314" t="str">
        <f xml:space="preserve"> Indexation!G$95</f>
        <v>factor</v>
      </c>
      <c r="H29" s="315"/>
    </row>
    <row r="30" spans="1:21" s="237" customFormat="1" outlineLevel="1" x14ac:dyDescent="0.2">
      <c r="A30" s="308"/>
      <c r="B30" s="308"/>
      <c r="C30" s="312"/>
      <c r="D30" s="313"/>
      <c r="E30" s="315" t="str">
        <f xml:space="preserve"> Indexation!E$89</f>
        <v>RPI inflate from 2018 FYA to 2020 FYE</v>
      </c>
      <c r="F30" s="304">
        <f xml:space="preserve"> Indexation!F$89</f>
        <v>1.0692222255903483</v>
      </c>
      <c r="G30" s="304" t="str">
        <f xml:space="preserve"> Indexation!G$89</f>
        <v>factor</v>
      </c>
      <c r="H30" s="315"/>
      <c r="I30" s="316"/>
      <c r="J30" s="316"/>
      <c r="K30" s="316"/>
      <c r="L30" s="316"/>
      <c r="M30" s="316"/>
      <c r="N30" s="316"/>
      <c r="O30" s="316"/>
      <c r="P30" s="316"/>
      <c r="Q30" s="316"/>
      <c r="R30" s="316"/>
      <c r="S30" s="316"/>
      <c r="T30" s="316"/>
      <c r="U30" s="316"/>
    </row>
    <row r="31" spans="1:21" ht="4.7" customHeight="1" outlineLevel="1" x14ac:dyDescent="0.2">
      <c r="A31" s="259"/>
      <c r="B31" s="259"/>
      <c r="C31" s="260"/>
      <c r="D31" s="127"/>
      <c r="E31" s="12"/>
    </row>
    <row r="32" spans="1:21" s="286" customFormat="1" outlineLevel="1" x14ac:dyDescent="0.2">
      <c r="A32" s="259"/>
      <c r="B32" s="259"/>
      <c r="C32" s="260"/>
      <c r="D32" s="127"/>
      <c r="E32" s="372" t="str">
        <f xml:space="preserve"> E26 &amp; " at 2020 FYE price base"</f>
        <v>Water ~ Other adjustment to wholesale RCV at 2020 FYE price base</v>
      </c>
      <c r="F32" s="265">
        <f xml:space="preserve"> F26 * F29</f>
        <v>0</v>
      </c>
      <c r="G32" s="265" t="s">
        <v>192</v>
      </c>
      <c r="H32" s="401"/>
      <c r="I32" s="127"/>
      <c r="J32" s="127"/>
      <c r="K32" s="127"/>
      <c r="L32" s="127"/>
      <c r="M32" s="127"/>
      <c r="N32" s="127"/>
      <c r="O32" s="127"/>
      <c r="P32" s="127"/>
      <c r="Q32" s="127"/>
      <c r="R32" s="127"/>
      <c r="S32" s="127"/>
      <c r="T32" s="127"/>
      <c r="U32" s="127"/>
    </row>
    <row r="33" spans="1:21" s="286" customFormat="1" outlineLevel="1" x14ac:dyDescent="0.2">
      <c r="A33" s="259"/>
      <c r="B33" s="259"/>
      <c r="C33" s="260"/>
      <c r="D33" s="127"/>
      <c r="E33" s="372" t="str">
        <f xml:space="preserve"> E27 &amp; " at 2020 FYE price base"</f>
        <v>Water ~ NPV effect of 50% of proceeds from disposals of interest in land at 2020 FYE price base</v>
      </c>
      <c r="F33" s="265">
        <f xml:space="preserve"> F27 * F30</f>
        <v>-1.0254569459509379</v>
      </c>
      <c r="G33" s="265" t="s">
        <v>192</v>
      </c>
      <c r="H33" s="127"/>
      <c r="I33" s="127"/>
      <c r="J33" s="127"/>
      <c r="K33" s="127"/>
      <c r="L33" s="127"/>
      <c r="M33" s="127"/>
      <c r="N33" s="127"/>
      <c r="O33" s="127"/>
      <c r="P33" s="127"/>
      <c r="Q33" s="127"/>
      <c r="R33" s="127"/>
      <c r="S33" s="127"/>
      <c r="T33" s="127"/>
      <c r="U33" s="127"/>
    </row>
    <row r="34" spans="1:21" s="286" customFormat="1" outlineLevel="1" x14ac:dyDescent="0.2">
      <c r="A34" s="397"/>
      <c r="B34" s="397"/>
      <c r="C34" s="397"/>
      <c r="D34" s="397"/>
      <c r="E34" s="397"/>
      <c r="H34" s="394"/>
      <c r="I34" s="394"/>
      <c r="J34" s="394"/>
      <c r="K34" s="394"/>
      <c r="L34" s="394"/>
      <c r="M34" s="394"/>
      <c r="N34" s="394"/>
      <c r="O34" s="394"/>
      <c r="P34" s="394"/>
      <c r="Q34" s="394"/>
      <c r="R34" s="394"/>
      <c r="S34" s="394"/>
      <c r="T34" s="394"/>
      <c r="U34" s="394"/>
    </row>
    <row r="35" spans="1:21" s="286" customFormat="1" outlineLevel="1" x14ac:dyDescent="0.2">
      <c r="A35" s="259"/>
      <c r="B35" s="259"/>
      <c r="C35" s="260" t="s">
        <v>291</v>
      </c>
      <c r="D35" s="127"/>
      <c r="E35" s="397"/>
      <c r="H35" s="394"/>
      <c r="I35" s="394"/>
      <c r="J35" s="394"/>
      <c r="K35" s="394"/>
      <c r="L35" s="394"/>
      <c r="M35" s="394"/>
      <c r="N35" s="394"/>
      <c r="O35" s="394"/>
      <c r="P35" s="394"/>
      <c r="Q35" s="394"/>
      <c r="R35" s="394"/>
      <c r="S35" s="394"/>
      <c r="T35" s="394"/>
      <c r="U35" s="394"/>
    </row>
    <row r="36" spans="1:21" s="286" customFormat="1" outlineLevel="1" x14ac:dyDescent="0.2">
      <c r="A36" s="259"/>
      <c r="B36" s="259"/>
      <c r="C36" s="260"/>
      <c r="D36" s="127"/>
      <c r="E36" s="397" t="str">
        <f xml:space="preserve"> E$19</f>
        <v>Wholesale water closing RCV at 31 March 2020 (from PR14 FD) at 2020 FYE price base</v>
      </c>
      <c r="F36" s="286">
        <f t="shared" ref="F36:G36" si="2" xml:space="preserve"> F$19</f>
        <v>3143.5217280233878</v>
      </c>
      <c r="G36" s="286" t="str">
        <f t="shared" si="2"/>
        <v>£m</v>
      </c>
      <c r="H36" s="394"/>
      <c r="I36" s="394"/>
      <c r="J36" s="394"/>
      <c r="K36" s="394"/>
      <c r="L36" s="394"/>
      <c r="M36" s="394"/>
      <c r="N36" s="394"/>
      <c r="O36" s="394"/>
      <c r="P36" s="394"/>
      <c r="Q36" s="394"/>
      <c r="R36" s="394"/>
      <c r="S36" s="394"/>
      <c r="T36" s="394"/>
      <c r="U36" s="394"/>
    </row>
    <row r="37" spans="1:21" s="286" customFormat="1" outlineLevel="1" x14ac:dyDescent="0.2">
      <c r="A37" s="259"/>
      <c r="B37" s="259"/>
      <c r="C37" s="260"/>
      <c r="D37" s="127"/>
      <c r="E37" s="397" t="str">
        <f xml:space="preserve"> E$20</f>
        <v>Water ~ Total Adjustment RCV carry forward to PR19 at 2020 FYE price base</v>
      </c>
      <c r="F37" s="286">
        <f t="shared" ref="F37:G37" si="3" xml:space="preserve"> F$20</f>
        <v>-29.478100546158256</v>
      </c>
      <c r="G37" s="286" t="str">
        <f t="shared" si="3"/>
        <v>£m</v>
      </c>
      <c r="H37" s="394"/>
      <c r="I37" s="394"/>
      <c r="J37" s="394"/>
      <c r="K37" s="394"/>
      <c r="L37" s="394"/>
      <c r="M37" s="394"/>
      <c r="N37" s="394"/>
      <c r="O37" s="394"/>
      <c r="P37" s="394"/>
      <c r="Q37" s="394"/>
      <c r="R37" s="394"/>
      <c r="S37" s="394"/>
      <c r="T37" s="394"/>
      <c r="U37" s="394"/>
    </row>
    <row r="38" spans="1:21" s="286" customFormat="1" outlineLevel="1" x14ac:dyDescent="0.2">
      <c r="A38" s="259"/>
      <c r="B38" s="259"/>
      <c r="C38" s="260"/>
      <c r="D38" s="127"/>
      <c r="E38" s="397" t="str">
        <f xml:space="preserve"> E$21</f>
        <v>Water ~ CIS RCV inflation correction at 2020 FYE price base</v>
      </c>
      <c r="F38" s="286">
        <f t="shared" ref="F38:G38" si="4" xml:space="preserve"> F$21</f>
        <v>-60.809306627666224</v>
      </c>
      <c r="G38" s="286" t="str">
        <f t="shared" si="4"/>
        <v>£m</v>
      </c>
      <c r="H38" s="394"/>
      <c r="I38" s="394"/>
      <c r="J38" s="394"/>
      <c r="K38" s="394"/>
      <c r="L38" s="394"/>
      <c r="M38" s="394"/>
      <c r="N38" s="394"/>
      <c r="O38" s="394"/>
      <c r="P38" s="394"/>
      <c r="Q38" s="394"/>
      <c r="R38" s="394"/>
      <c r="S38" s="394"/>
      <c r="T38" s="394"/>
      <c r="U38" s="394"/>
    </row>
    <row r="39" spans="1:21" s="286" customFormat="1" outlineLevel="1" x14ac:dyDescent="0.2">
      <c r="A39" s="259"/>
      <c r="B39" s="259"/>
      <c r="C39" s="260"/>
      <c r="D39" s="127"/>
      <c r="E39" s="397" t="str">
        <f xml:space="preserve"> E$33</f>
        <v>Water ~ NPV effect of 50% of proceeds from disposals of interest in land at 2020 FYE price base</v>
      </c>
      <c r="F39" s="286">
        <f t="shared" ref="F39:G39" si="5" xml:space="preserve"> F$33</f>
        <v>-1.0254569459509379</v>
      </c>
      <c r="G39" s="286" t="str">
        <f t="shared" si="5"/>
        <v>£m</v>
      </c>
      <c r="H39" s="394"/>
      <c r="I39" s="394"/>
      <c r="J39" s="394"/>
      <c r="K39" s="394"/>
      <c r="L39" s="394"/>
      <c r="M39" s="394"/>
      <c r="N39" s="394"/>
      <c r="O39" s="394"/>
      <c r="P39" s="394"/>
      <c r="Q39" s="394"/>
      <c r="R39" s="394"/>
      <c r="S39" s="394"/>
      <c r="T39" s="394"/>
      <c r="U39" s="394"/>
    </row>
    <row r="40" spans="1:21" s="286" customFormat="1" outlineLevel="1" x14ac:dyDescent="0.2">
      <c r="A40" s="259"/>
      <c r="B40" s="259"/>
      <c r="C40" s="260"/>
      <c r="D40" s="127"/>
      <c r="E40" s="397" t="str">
        <f xml:space="preserve"> E$22</f>
        <v>Net performance payment / (penalty) applied to RCV for end of period ODI adjustments ~ Water resources at 2020 FYE price base</v>
      </c>
      <c r="F40" s="286">
        <f t="shared" ref="F40:G40" si="6" xml:space="preserve"> F$22</f>
        <v>0</v>
      </c>
      <c r="G40" s="286" t="str">
        <f t="shared" si="6"/>
        <v>£m</v>
      </c>
      <c r="H40" s="394"/>
      <c r="I40" s="394"/>
      <c r="J40" s="394"/>
      <c r="K40" s="394"/>
      <c r="L40" s="394"/>
      <c r="M40" s="394"/>
      <c r="N40" s="394"/>
      <c r="O40" s="394"/>
      <c r="P40" s="394"/>
      <c r="Q40" s="394"/>
      <c r="R40" s="394"/>
      <c r="S40" s="394"/>
      <c r="T40" s="394"/>
      <c r="U40" s="394"/>
    </row>
    <row r="41" spans="1:21" s="389" customFormat="1" outlineLevel="1" x14ac:dyDescent="0.2">
      <c r="A41" s="259"/>
      <c r="B41" s="259"/>
      <c r="C41" s="260"/>
      <c r="D41" s="127"/>
      <c r="E41" s="397" t="str">
        <f xml:space="preserve"> E$23</f>
        <v>Net performance payment / (penalty) applied to RCV for end of period ODI adjustments ~ Water network plus at 2020 FYE price base</v>
      </c>
      <c r="F41" s="286">
        <f t="shared" ref="F41:G41" si="7" xml:space="preserve"> F$23</f>
        <v>0</v>
      </c>
      <c r="G41" s="286" t="str">
        <f t="shared" si="7"/>
        <v>£m</v>
      </c>
      <c r="H41" s="394"/>
      <c r="I41" s="394"/>
      <c r="J41" s="394"/>
      <c r="K41" s="394"/>
      <c r="L41" s="394"/>
      <c r="M41" s="394"/>
      <c r="N41" s="394"/>
      <c r="O41" s="394"/>
      <c r="P41" s="394"/>
      <c r="Q41" s="394"/>
      <c r="R41" s="394"/>
      <c r="S41" s="394"/>
      <c r="T41" s="394"/>
      <c r="U41" s="394"/>
    </row>
    <row r="42" spans="1:21" s="286" customFormat="1" outlineLevel="1" x14ac:dyDescent="0.2">
      <c r="A42" s="259"/>
      <c r="B42" s="259"/>
      <c r="C42" s="260"/>
      <c r="D42" s="127"/>
      <c r="E42" s="397" t="str">
        <f xml:space="preserve"> E$24</f>
        <v>Water: RCV adjustment from totex menu model at 2020 FYE price base</v>
      </c>
      <c r="F42" s="286">
        <f t="shared" ref="F42:G42" si="8" xml:space="preserve"> F$24</f>
        <v>-9.9345044793031505</v>
      </c>
      <c r="G42" s="286" t="str">
        <f t="shared" si="8"/>
        <v>£m</v>
      </c>
      <c r="H42" s="394"/>
      <c r="I42" s="394"/>
      <c r="J42" s="394"/>
      <c r="K42" s="394"/>
      <c r="L42" s="394"/>
      <c r="M42" s="394"/>
      <c r="N42" s="394"/>
      <c r="O42" s="394"/>
      <c r="P42" s="394"/>
      <c r="Q42" s="394"/>
      <c r="R42" s="394"/>
      <c r="S42" s="394"/>
      <c r="T42" s="394"/>
      <c r="U42" s="394"/>
    </row>
    <row r="43" spans="1:21" s="286" customFormat="1" outlineLevel="1" x14ac:dyDescent="0.2">
      <c r="A43" s="259"/>
      <c r="B43" s="259"/>
      <c r="C43" s="260"/>
      <c r="D43" s="127"/>
      <c r="E43" s="397" t="str">
        <f xml:space="preserve"> E$32</f>
        <v>Water ~ Other adjustment to wholesale RCV at 2020 FYE price base</v>
      </c>
      <c r="F43" s="286">
        <f t="shared" ref="F43:G43" si="9" xml:space="preserve"> F$32</f>
        <v>0</v>
      </c>
      <c r="G43" s="286" t="str">
        <f t="shared" si="9"/>
        <v>£m</v>
      </c>
      <c r="H43" s="394"/>
      <c r="I43" s="394"/>
      <c r="J43" s="394"/>
      <c r="K43" s="394"/>
      <c r="L43" s="394"/>
      <c r="M43" s="394"/>
      <c r="N43" s="394"/>
      <c r="O43" s="394"/>
      <c r="P43" s="394"/>
      <c r="Q43" s="394"/>
      <c r="R43" s="394"/>
      <c r="S43" s="394"/>
      <c r="T43" s="394"/>
      <c r="U43" s="394"/>
    </row>
    <row r="44" spans="1:21" ht="4.7" customHeight="1" outlineLevel="1" x14ac:dyDescent="0.2">
      <c r="A44" s="259"/>
      <c r="B44" s="259"/>
      <c r="C44" s="260"/>
      <c r="D44" s="127"/>
      <c r="E44" s="12"/>
    </row>
    <row r="45" spans="1:21" s="237" customFormat="1" outlineLevel="1" x14ac:dyDescent="0.2">
      <c r="A45" s="308"/>
      <c r="B45" s="308"/>
      <c r="C45" s="312"/>
      <c r="D45" s="313"/>
      <c r="E45" s="315" t="str">
        <f xml:space="preserve"> Indexation!E$106</f>
        <v>CPIH deflate from 2020 FYE to 2018 FYE</v>
      </c>
      <c r="F45" s="315">
        <f xml:space="preserve"> Indexation!F$106</f>
        <v>0.96204014755553935</v>
      </c>
      <c r="G45" s="315" t="str">
        <f xml:space="preserve"> Indexation!G$106</f>
        <v>factor</v>
      </c>
      <c r="H45" s="316"/>
      <c r="I45" s="316"/>
      <c r="J45" s="316"/>
      <c r="K45" s="316"/>
      <c r="L45" s="316"/>
      <c r="M45" s="316"/>
      <c r="N45" s="316"/>
      <c r="O45" s="316"/>
      <c r="P45" s="316"/>
      <c r="Q45" s="316"/>
      <c r="R45" s="316"/>
      <c r="S45" s="316"/>
      <c r="T45" s="316"/>
      <c r="U45" s="316"/>
    </row>
    <row r="46" spans="1:21" ht="4.7" customHeight="1" outlineLevel="1" x14ac:dyDescent="0.2">
      <c r="A46" s="259"/>
      <c r="B46" s="259"/>
      <c r="C46" s="260"/>
      <c r="D46" s="127"/>
      <c r="E46" s="12"/>
    </row>
    <row r="47" spans="1:21" s="286" customFormat="1" outlineLevel="1" x14ac:dyDescent="0.2">
      <c r="A47" s="259"/>
      <c r="B47" s="259"/>
      <c r="C47" s="260"/>
      <c r="D47" s="127"/>
      <c r="E47" s="431" t="s">
        <v>292</v>
      </c>
      <c r="F47" s="432">
        <f t="shared" ref="F47:F54" si="10" xml:space="preserve"> F36 * F$45</f>
        <v>3024.1941070716639</v>
      </c>
      <c r="G47" s="432" t="s">
        <v>192</v>
      </c>
      <c r="H47" s="394"/>
      <c r="I47" s="394"/>
      <c r="J47" s="394"/>
      <c r="K47" s="394"/>
      <c r="L47" s="394"/>
      <c r="M47" s="394"/>
      <c r="N47" s="394"/>
      <c r="O47" s="394"/>
      <c r="P47" s="394"/>
      <c r="Q47" s="394"/>
      <c r="R47" s="394"/>
      <c r="S47" s="394"/>
      <c r="T47" s="394"/>
      <c r="U47" s="394"/>
    </row>
    <row r="48" spans="1:21" s="344" customFormat="1" outlineLevel="1" x14ac:dyDescent="0.2">
      <c r="A48" s="309"/>
      <c r="B48" s="309"/>
      <c r="C48" s="415"/>
      <c r="D48" s="395"/>
      <c r="E48" s="431" t="s">
        <v>293</v>
      </c>
      <c r="F48" s="432">
        <f t="shared" si="10"/>
        <v>-28.359116199083115</v>
      </c>
      <c r="G48" s="432" t="s">
        <v>192</v>
      </c>
      <c r="H48" s="395"/>
      <c r="I48" s="395"/>
      <c r="J48" s="395"/>
      <c r="K48" s="395"/>
      <c r="L48" s="395"/>
      <c r="M48" s="395"/>
      <c r="N48" s="395"/>
      <c r="O48" s="395"/>
      <c r="P48" s="395"/>
      <c r="Q48" s="395"/>
      <c r="R48" s="395"/>
      <c r="S48" s="395"/>
      <c r="T48" s="395"/>
      <c r="U48" s="395"/>
    </row>
    <row r="49" spans="1:21" s="344" customFormat="1" outlineLevel="1" x14ac:dyDescent="0.2">
      <c r="A49" s="309"/>
      <c r="B49" s="309"/>
      <c r="C49" s="415"/>
      <c r="D49" s="395"/>
      <c r="E49" s="481" t="s">
        <v>369</v>
      </c>
      <c r="F49" s="432">
        <f t="shared" si="10"/>
        <v>-58.500994320830053</v>
      </c>
      <c r="G49" s="432" t="s">
        <v>192</v>
      </c>
      <c r="H49" s="395"/>
      <c r="I49" s="395"/>
      <c r="J49" s="395"/>
      <c r="K49" s="395"/>
      <c r="L49" s="395"/>
      <c r="M49" s="395"/>
      <c r="N49" s="395"/>
      <c r="O49" s="395"/>
      <c r="P49" s="395"/>
      <c r="Q49" s="395"/>
      <c r="R49" s="395"/>
      <c r="S49" s="395"/>
      <c r="T49" s="395"/>
      <c r="U49" s="395"/>
    </row>
    <row r="50" spans="1:21" s="344" customFormat="1" outlineLevel="1" x14ac:dyDescent="0.2">
      <c r="A50" s="309"/>
      <c r="B50" s="309"/>
      <c r="C50" s="415"/>
      <c r="D50" s="395"/>
      <c r="E50" s="431" t="s">
        <v>294</v>
      </c>
      <c r="F50" s="432">
        <f t="shared" si="10"/>
        <v>-0.9865307515944931</v>
      </c>
      <c r="G50" s="432" t="s">
        <v>192</v>
      </c>
      <c r="H50" s="395"/>
      <c r="I50" s="395"/>
      <c r="J50" s="395"/>
      <c r="K50" s="395"/>
      <c r="L50" s="395"/>
      <c r="M50" s="395"/>
      <c r="N50" s="395"/>
      <c r="O50" s="395"/>
      <c r="P50" s="395"/>
      <c r="Q50" s="395"/>
      <c r="R50" s="395"/>
      <c r="S50" s="395"/>
      <c r="T50" s="395"/>
      <c r="U50" s="395"/>
    </row>
    <row r="51" spans="1:21" s="344" customFormat="1" outlineLevel="1" x14ac:dyDescent="0.2">
      <c r="A51" s="309"/>
      <c r="B51" s="309"/>
      <c r="C51" s="415"/>
      <c r="D51" s="395"/>
      <c r="E51" s="431" t="s">
        <v>295</v>
      </c>
      <c r="F51" s="432">
        <f t="shared" si="10"/>
        <v>0</v>
      </c>
      <c r="G51" s="432" t="s">
        <v>192</v>
      </c>
      <c r="H51" s="395"/>
      <c r="I51" s="395"/>
      <c r="J51" s="395"/>
      <c r="K51" s="395"/>
      <c r="L51" s="395"/>
      <c r="M51" s="395"/>
      <c r="N51" s="395"/>
      <c r="O51" s="395"/>
      <c r="P51" s="395"/>
      <c r="Q51" s="395"/>
      <c r="R51" s="395"/>
      <c r="S51" s="395"/>
      <c r="T51" s="395"/>
      <c r="U51" s="395"/>
    </row>
    <row r="52" spans="1:21" s="390" customFormat="1" outlineLevel="1" x14ac:dyDescent="0.2">
      <c r="A52" s="309"/>
      <c r="B52" s="309"/>
      <c r="C52" s="415"/>
      <c r="D52" s="395"/>
      <c r="E52" s="431" t="s">
        <v>296</v>
      </c>
      <c r="F52" s="432">
        <f t="shared" si="10"/>
        <v>0</v>
      </c>
      <c r="G52" s="432" t="s">
        <v>192</v>
      </c>
      <c r="H52" s="395"/>
      <c r="I52" s="395"/>
      <c r="J52" s="395"/>
      <c r="K52" s="395"/>
      <c r="L52" s="395"/>
      <c r="M52" s="395"/>
      <c r="N52" s="395"/>
      <c r="O52" s="395"/>
      <c r="P52" s="395"/>
      <c r="Q52" s="395"/>
      <c r="R52" s="395"/>
      <c r="S52" s="395"/>
      <c r="T52" s="395"/>
      <c r="U52" s="395"/>
    </row>
    <row r="53" spans="1:21" s="344" customFormat="1" outlineLevel="1" x14ac:dyDescent="0.2">
      <c r="A53" s="309"/>
      <c r="B53" s="309"/>
      <c r="C53" s="415"/>
      <c r="D53" s="395"/>
      <c r="E53" s="431" t="s">
        <v>297</v>
      </c>
      <c r="F53" s="432">
        <f t="shared" si="10"/>
        <v>-9.5573921551599703</v>
      </c>
      <c r="G53" s="432" t="s">
        <v>192</v>
      </c>
      <c r="H53" s="395"/>
      <c r="I53" s="395"/>
      <c r="J53" s="395"/>
      <c r="K53" s="395"/>
      <c r="L53" s="395"/>
      <c r="M53" s="395"/>
      <c r="N53" s="395"/>
      <c r="O53" s="395"/>
      <c r="P53" s="395"/>
      <c r="Q53" s="395"/>
      <c r="R53" s="395"/>
      <c r="S53" s="395"/>
      <c r="T53" s="395"/>
      <c r="U53" s="395"/>
    </row>
    <row r="54" spans="1:21" s="344" customFormat="1" outlineLevel="1" x14ac:dyDescent="0.2">
      <c r="A54" s="309"/>
      <c r="B54" s="309"/>
      <c r="C54" s="415"/>
      <c r="D54" s="395"/>
      <c r="E54" s="431" t="s">
        <v>298</v>
      </c>
      <c r="F54" s="432">
        <f t="shared" si="10"/>
        <v>0</v>
      </c>
      <c r="G54" s="432" t="s">
        <v>192</v>
      </c>
      <c r="H54" s="395"/>
      <c r="I54" s="395"/>
      <c r="J54" s="395"/>
      <c r="K54" s="395"/>
      <c r="L54" s="395"/>
      <c r="M54" s="395"/>
      <c r="N54" s="395"/>
      <c r="O54" s="395"/>
      <c r="P54" s="395"/>
      <c r="Q54" s="395"/>
      <c r="R54" s="395"/>
      <c r="S54" s="395"/>
      <c r="T54" s="395"/>
      <c r="U54" s="395"/>
    </row>
    <row r="55" spans="1:21" s="420" customFormat="1" outlineLevel="1" x14ac:dyDescent="0.2">
      <c r="A55" s="416"/>
      <c r="B55" s="416"/>
      <c r="C55" s="417"/>
      <c r="D55" s="396"/>
      <c r="E55" s="418" t="s">
        <v>299</v>
      </c>
      <c r="F55" s="418">
        <f>SUM(F47:F54)</f>
        <v>2926.7900736449965</v>
      </c>
      <c r="G55" s="418" t="s">
        <v>192</v>
      </c>
      <c r="H55" s="396"/>
      <c r="I55" s="396"/>
      <c r="J55" s="396"/>
      <c r="K55" s="396"/>
      <c r="L55" s="396"/>
      <c r="M55" s="396"/>
      <c r="N55" s="396"/>
      <c r="O55" s="396"/>
      <c r="P55" s="396"/>
      <c r="Q55" s="396"/>
      <c r="R55" s="396"/>
      <c r="S55" s="396"/>
      <c r="T55" s="396"/>
      <c r="U55" s="396"/>
    </row>
    <row r="56" spans="1:21" s="286" customFormat="1" outlineLevel="1" x14ac:dyDescent="0.2">
      <c r="A56" s="259"/>
      <c r="B56" s="259"/>
      <c r="C56" s="260"/>
      <c r="D56" s="127"/>
      <c r="E56" s="397"/>
      <c r="H56" s="394"/>
      <c r="I56" s="394"/>
      <c r="J56" s="394"/>
      <c r="K56" s="394"/>
      <c r="L56" s="394"/>
      <c r="M56" s="394"/>
      <c r="N56" s="394"/>
      <c r="O56" s="394"/>
      <c r="P56" s="394"/>
      <c r="Q56" s="394"/>
      <c r="R56" s="394"/>
      <c r="S56" s="394"/>
      <c r="T56" s="394"/>
      <c r="U56" s="394"/>
    </row>
    <row r="57" spans="1:21" s="286" customFormat="1" outlineLevel="1" x14ac:dyDescent="0.2">
      <c r="A57" s="259"/>
      <c r="B57" s="259"/>
      <c r="C57" s="260" t="s">
        <v>300</v>
      </c>
      <c r="D57" s="127"/>
      <c r="E57" s="397"/>
      <c r="H57" s="394"/>
      <c r="I57" s="394"/>
      <c r="J57" s="394"/>
      <c r="K57" s="394"/>
      <c r="L57" s="394"/>
      <c r="M57" s="394"/>
      <c r="N57" s="394"/>
      <c r="O57" s="394"/>
      <c r="P57" s="394"/>
      <c r="Q57" s="394"/>
      <c r="R57" s="394"/>
      <c r="S57" s="394"/>
      <c r="T57" s="394"/>
      <c r="U57" s="394"/>
    </row>
    <row r="58" spans="1:21" s="286" customFormat="1" outlineLevel="1" x14ac:dyDescent="0.2">
      <c r="A58" s="259"/>
      <c r="B58" s="259"/>
      <c r="C58" s="260"/>
      <c r="D58" s="127"/>
      <c r="E58" s="397" t="str">
        <f xml:space="preserve"> E$20</f>
        <v>Water ~ Total Adjustment RCV carry forward to PR19 at 2020 FYE price base</v>
      </c>
      <c r="F58" s="286">
        <f t="shared" ref="F58:G58" si="11" xml:space="preserve"> F$20</f>
        <v>-29.478100546158256</v>
      </c>
      <c r="G58" s="286" t="str">
        <f t="shared" si="11"/>
        <v>£m</v>
      </c>
      <c r="H58" s="394"/>
      <c r="I58" s="394"/>
      <c r="J58" s="394"/>
      <c r="K58" s="394"/>
      <c r="L58" s="394"/>
      <c r="M58" s="394"/>
      <c r="N58" s="394"/>
      <c r="O58" s="394"/>
      <c r="P58" s="394"/>
      <c r="Q58" s="394"/>
      <c r="R58" s="394"/>
      <c r="S58" s="394"/>
      <c r="T58" s="394"/>
      <c r="U58" s="394"/>
    </row>
    <row r="59" spans="1:21" s="286" customFormat="1" outlineLevel="1" x14ac:dyDescent="0.2">
      <c r="A59" s="259"/>
      <c r="B59" s="259"/>
      <c r="C59" s="260"/>
      <c r="D59" s="127"/>
      <c r="E59" s="397" t="str">
        <f xml:space="preserve"> E$21</f>
        <v>Water ~ CIS RCV inflation correction at 2020 FYE price base</v>
      </c>
      <c r="F59" s="286">
        <f t="shared" ref="F59:G59" si="12" xml:space="preserve"> F$21</f>
        <v>-60.809306627666224</v>
      </c>
      <c r="G59" s="286" t="str">
        <f t="shared" si="12"/>
        <v>£m</v>
      </c>
      <c r="H59" s="394"/>
      <c r="I59" s="394"/>
      <c r="J59" s="394"/>
      <c r="K59" s="394"/>
      <c r="L59" s="394"/>
      <c r="M59" s="394"/>
      <c r="N59" s="394"/>
      <c r="O59" s="394"/>
      <c r="P59" s="394"/>
      <c r="Q59" s="394"/>
      <c r="R59" s="394"/>
      <c r="S59" s="394"/>
      <c r="T59" s="394"/>
      <c r="U59" s="394"/>
    </row>
    <row r="60" spans="1:21" s="286" customFormat="1" outlineLevel="1" x14ac:dyDescent="0.2">
      <c r="A60" s="259"/>
      <c r="B60" s="259"/>
      <c r="C60" s="260"/>
      <c r="D60" s="127"/>
      <c r="E60" s="397" t="str">
        <f xml:space="preserve"> E$33</f>
        <v>Water ~ NPV effect of 50% of proceeds from disposals of interest in land at 2020 FYE price base</v>
      </c>
      <c r="F60" s="286">
        <f t="shared" ref="F60:G60" si="13" xml:space="preserve"> F$33</f>
        <v>-1.0254569459509379</v>
      </c>
      <c r="G60" s="286" t="str">
        <f t="shared" si="13"/>
        <v>£m</v>
      </c>
      <c r="H60" s="394"/>
      <c r="I60" s="394"/>
      <c r="J60" s="394"/>
      <c r="K60" s="394"/>
      <c r="L60" s="394"/>
      <c r="M60" s="394"/>
      <c r="N60" s="394"/>
      <c r="O60" s="394"/>
      <c r="P60" s="394"/>
      <c r="Q60" s="394"/>
      <c r="R60" s="394"/>
      <c r="S60" s="394"/>
      <c r="T60" s="394"/>
      <c r="U60" s="394"/>
    </row>
    <row r="61" spans="1:21" s="286" customFormat="1" outlineLevel="1" x14ac:dyDescent="0.2">
      <c r="A61" s="259"/>
      <c r="B61" s="259"/>
      <c r="C61" s="260"/>
      <c r="D61" s="127"/>
      <c r="E61" s="397" t="str">
        <f xml:space="preserve"> E$22</f>
        <v>Net performance payment / (penalty) applied to RCV for end of period ODI adjustments ~ Water resources at 2020 FYE price base</v>
      </c>
      <c r="F61" s="286">
        <f t="shared" ref="F61:G61" si="14" xml:space="preserve"> F$22</f>
        <v>0</v>
      </c>
      <c r="G61" s="286" t="str">
        <f t="shared" si="14"/>
        <v>£m</v>
      </c>
      <c r="H61" s="394"/>
      <c r="I61" s="394"/>
      <c r="J61" s="394"/>
      <c r="K61" s="394"/>
      <c r="L61" s="394"/>
      <c r="M61" s="394"/>
      <c r="N61" s="394"/>
      <c r="O61" s="394"/>
      <c r="P61" s="394"/>
      <c r="Q61" s="394"/>
      <c r="R61" s="394"/>
      <c r="S61" s="394"/>
      <c r="T61" s="394"/>
      <c r="U61" s="394"/>
    </row>
    <row r="62" spans="1:21" s="389" customFormat="1" outlineLevel="1" x14ac:dyDescent="0.2">
      <c r="A62" s="259"/>
      <c r="B62" s="259"/>
      <c r="C62" s="260"/>
      <c r="D62" s="127"/>
      <c r="E62" s="397" t="str">
        <f xml:space="preserve"> E$23</f>
        <v>Net performance payment / (penalty) applied to RCV for end of period ODI adjustments ~ Water network plus at 2020 FYE price base</v>
      </c>
      <c r="F62" s="286">
        <f t="shared" ref="F62:G62" si="15" xml:space="preserve"> F$23</f>
        <v>0</v>
      </c>
      <c r="G62" s="286" t="str">
        <f t="shared" si="15"/>
        <v>£m</v>
      </c>
      <c r="H62" s="394"/>
      <c r="I62" s="394"/>
      <c r="J62" s="394"/>
      <c r="K62" s="394"/>
      <c r="L62" s="394"/>
      <c r="M62" s="394"/>
      <c r="N62" s="394"/>
      <c r="O62" s="394"/>
      <c r="P62" s="394"/>
      <c r="Q62" s="394"/>
      <c r="R62" s="394"/>
      <c r="S62" s="394"/>
      <c r="T62" s="394"/>
      <c r="U62" s="394"/>
    </row>
    <row r="63" spans="1:21" s="286" customFormat="1" outlineLevel="1" x14ac:dyDescent="0.2">
      <c r="A63" s="259"/>
      <c r="B63" s="259"/>
      <c r="C63" s="260"/>
      <c r="D63" s="127"/>
      <c r="E63" s="397" t="str">
        <f xml:space="preserve"> E$24</f>
        <v>Water: RCV adjustment from totex menu model at 2020 FYE price base</v>
      </c>
      <c r="F63" s="286">
        <f t="shared" ref="F63:G63" si="16" xml:space="preserve"> F$24</f>
        <v>-9.9345044793031505</v>
      </c>
      <c r="G63" s="286" t="str">
        <f t="shared" si="16"/>
        <v>£m</v>
      </c>
      <c r="H63" s="394"/>
      <c r="I63" s="394"/>
      <c r="J63" s="394"/>
      <c r="K63" s="394"/>
      <c r="L63" s="394"/>
      <c r="M63" s="394"/>
      <c r="N63" s="394"/>
      <c r="O63" s="394"/>
      <c r="P63" s="394"/>
      <c r="Q63" s="394"/>
      <c r="R63" s="394"/>
      <c r="S63" s="394"/>
      <c r="T63" s="394"/>
      <c r="U63" s="394"/>
    </row>
    <row r="64" spans="1:21" s="286" customFormat="1" outlineLevel="1" x14ac:dyDescent="0.2">
      <c r="A64" s="259"/>
      <c r="B64" s="259"/>
      <c r="C64" s="260"/>
      <c r="D64" s="127"/>
      <c r="E64" s="397" t="str">
        <f xml:space="preserve"> E$32</f>
        <v>Water ~ Other adjustment to wholesale RCV at 2020 FYE price base</v>
      </c>
      <c r="F64" s="286">
        <f t="shared" ref="F64:G64" si="17" xml:space="preserve"> F$32</f>
        <v>0</v>
      </c>
      <c r="G64" s="286" t="str">
        <f t="shared" si="17"/>
        <v>£m</v>
      </c>
      <c r="H64" s="394"/>
      <c r="I64" s="394"/>
      <c r="J64" s="394"/>
      <c r="K64" s="394"/>
      <c r="L64" s="394"/>
      <c r="M64" s="394"/>
      <c r="N64" s="394"/>
      <c r="O64" s="394"/>
      <c r="P64" s="394"/>
      <c r="Q64" s="394"/>
      <c r="R64" s="394"/>
      <c r="S64" s="394"/>
      <c r="T64" s="394"/>
      <c r="U64" s="394"/>
    </row>
    <row r="65" spans="1:21" ht="4.7" customHeight="1" outlineLevel="1" x14ac:dyDescent="0.2">
      <c r="A65" s="259"/>
      <c r="B65" s="259"/>
      <c r="C65" s="260"/>
      <c r="D65" s="127"/>
      <c r="E65" s="12"/>
    </row>
    <row r="66" spans="1:21" s="237" customFormat="1" outlineLevel="1" x14ac:dyDescent="0.2">
      <c r="A66" s="308"/>
      <c r="B66" s="308"/>
      <c r="C66" s="312"/>
      <c r="D66" s="313"/>
      <c r="E66" s="315" t="str">
        <f xml:space="preserve"> Indexation!E$105</f>
        <v>CPIH deflate from 2020 FYE to 2018 FYA</v>
      </c>
      <c r="F66" s="304">
        <f xml:space="preserve"> Indexation!F$105</f>
        <v>0.9539544945551518</v>
      </c>
      <c r="G66" s="304" t="str">
        <f xml:space="preserve"> Indexation!G$105</f>
        <v>factor</v>
      </c>
      <c r="H66" s="316"/>
      <c r="I66" s="316"/>
      <c r="J66" s="316"/>
      <c r="K66" s="316"/>
      <c r="L66" s="316"/>
      <c r="M66" s="316"/>
      <c r="N66" s="316"/>
      <c r="O66" s="316"/>
      <c r="P66" s="316"/>
      <c r="Q66" s="316"/>
      <c r="R66" s="316"/>
      <c r="S66" s="316"/>
      <c r="T66" s="316"/>
      <c r="U66" s="316"/>
    </row>
    <row r="67" spans="1:21" ht="4.7" customHeight="1" outlineLevel="1" x14ac:dyDescent="0.2">
      <c r="A67" s="259"/>
      <c r="B67" s="259"/>
      <c r="C67" s="260"/>
      <c r="D67" s="127"/>
      <c r="E67" s="12"/>
    </row>
    <row r="68" spans="1:21" s="344" customFormat="1" outlineLevel="1" x14ac:dyDescent="0.2">
      <c r="A68" s="309"/>
      <c r="B68" s="309"/>
      <c r="C68" s="415"/>
      <c r="D68" s="395"/>
      <c r="E68" s="431" t="s">
        <v>301</v>
      </c>
      <c r="F68" s="432">
        <f t="shared" ref="F68:F74" si="18" xml:space="preserve"> F58 * F$66</f>
        <v>-28.120766506956343</v>
      </c>
      <c r="G68" s="432" t="s">
        <v>192</v>
      </c>
      <c r="H68" s="395"/>
      <c r="I68" s="395"/>
      <c r="J68" s="395"/>
      <c r="K68" s="395"/>
      <c r="L68" s="395"/>
      <c r="M68" s="395"/>
      <c r="N68" s="395"/>
      <c r="O68" s="395"/>
      <c r="P68" s="395"/>
      <c r="Q68" s="395"/>
      <c r="R68" s="395"/>
      <c r="S68" s="395"/>
      <c r="T68" s="395"/>
      <c r="U68" s="395"/>
    </row>
    <row r="69" spans="1:21" s="344" customFormat="1" outlineLevel="1" x14ac:dyDescent="0.2">
      <c r="A69" s="309"/>
      <c r="B69" s="309"/>
      <c r="C69" s="415"/>
      <c r="D69" s="395"/>
      <c r="E69" s="481" t="s">
        <v>370</v>
      </c>
      <c r="F69" s="432">
        <f t="shared" si="18"/>
        <v>-58.009311368244575</v>
      </c>
      <c r="G69" s="432" t="s">
        <v>192</v>
      </c>
      <c r="H69" s="395"/>
      <c r="I69" s="395"/>
      <c r="J69" s="395"/>
      <c r="K69" s="395"/>
      <c r="L69" s="395"/>
      <c r="M69" s="395"/>
      <c r="N69" s="395"/>
      <c r="O69" s="395"/>
      <c r="P69" s="395"/>
      <c r="Q69" s="395"/>
      <c r="R69" s="395"/>
      <c r="S69" s="395"/>
      <c r="T69" s="395"/>
      <c r="U69" s="395"/>
    </row>
    <row r="70" spans="1:21" s="344" customFormat="1" outlineLevel="1" x14ac:dyDescent="0.2">
      <c r="A70" s="309"/>
      <c r="B70" s="309"/>
      <c r="C70" s="415"/>
      <c r="D70" s="395"/>
      <c r="E70" s="431" t="s">
        <v>302</v>
      </c>
      <c r="F70" s="432">
        <f t="shared" si="18"/>
        <v>-0.97823926256269667</v>
      </c>
      <c r="G70" s="432" t="s">
        <v>192</v>
      </c>
      <c r="H70" s="395"/>
      <c r="I70" s="395"/>
      <c r="J70" s="395"/>
      <c r="K70" s="395"/>
      <c r="L70" s="395"/>
      <c r="M70" s="395"/>
      <c r="N70" s="395"/>
      <c r="O70" s="395"/>
      <c r="P70" s="395"/>
      <c r="Q70" s="395"/>
      <c r="R70" s="395"/>
      <c r="S70" s="395"/>
      <c r="T70" s="395"/>
      <c r="U70" s="395"/>
    </row>
    <row r="71" spans="1:21" s="344" customFormat="1" outlineLevel="1" x14ac:dyDescent="0.2">
      <c r="A71" s="309"/>
      <c r="B71" s="309"/>
      <c r="C71" s="415"/>
      <c r="D71" s="395"/>
      <c r="E71" s="431" t="s">
        <v>303</v>
      </c>
      <c r="F71" s="432">
        <f t="shared" si="18"/>
        <v>0</v>
      </c>
      <c r="G71" s="432" t="s">
        <v>192</v>
      </c>
      <c r="H71" s="395"/>
      <c r="I71" s="395"/>
      <c r="J71" s="395"/>
      <c r="K71" s="395"/>
      <c r="L71" s="395"/>
      <c r="M71" s="395"/>
      <c r="N71" s="395"/>
      <c r="O71" s="395"/>
      <c r="P71" s="395"/>
      <c r="Q71" s="395"/>
      <c r="R71" s="395"/>
      <c r="S71" s="395"/>
      <c r="T71" s="395"/>
      <c r="U71" s="395"/>
    </row>
    <row r="72" spans="1:21" s="390" customFormat="1" outlineLevel="1" x14ac:dyDescent="0.2">
      <c r="A72" s="309"/>
      <c r="B72" s="309"/>
      <c r="C72" s="415"/>
      <c r="D72" s="395"/>
      <c r="E72" s="431" t="s">
        <v>304</v>
      </c>
      <c r="F72" s="432">
        <f t="shared" si="18"/>
        <v>0</v>
      </c>
      <c r="G72" s="432" t="s">
        <v>192</v>
      </c>
      <c r="H72" s="395"/>
      <c r="I72" s="395"/>
      <c r="J72" s="395"/>
      <c r="K72" s="395"/>
      <c r="L72" s="395"/>
      <c r="M72" s="395"/>
      <c r="N72" s="395"/>
      <c r="O72" s="395"/>
      <c r="P72" s="395"/>
      <c r="Q72" s="395"/>
      <c r="R72" s="395"/>
      <c r="S72" s="395"/>
      <c r="T72" s="395"/>
      <c r="U72" s="395"/>
    </row>
    <row r="73" spans="1:21" s="344" customFormat="1" outlineLevel="1" x14ac:dyDescent="0.2">
      <c r="A73" s="309"/>
      <c r="B73" s="309"/>
      <c r="C73" s="415"/>
      <c r="D73" s="395"/>
      <c r="E73" s="431" t="s">
        <v>305</v>
      </c>
      <c r="F73" s="432">
        <f t="shared" si="18"/>
        <v>-9.4770651992095285</v>
      </c>
      <c r="G73" s="432" t="s">
        <v>192</v>
      </c>
      <c r="H73" s="395"/>
      <c r="I73" s="395"/>
      <c r="J73" s="395"/>
      <c r="K73" s="395"/>
      <c r="L73" s="395"/>
      <c r="M73" s="395"/>
      <c r="N73" s="395"/>
      <c r="O73" s="395"/>
      <c r="P73" s="395"/>
      <c r="Q73" s="395"/>
      <c r="R73" s="395"/>
      <c r="S73" s="395"/>
      <c r="T73" s="395"/>
      <c r="U73" s="395"/>
    </row>
    <row r="74" spans="1:21" s="344" customFormat="1" outlineLevel="1" x14ac:dyDescent="0.2">
      <c r="A74" s="309"/>
      <c r="B74" s="309"/>
      <c r="C74" s="415"/>
      <c r="D74" s="395"/>
      <c r="E74" s="431" t="s">
        <v>306</v>
      </c>
      <c r="F74" s="432">
        <f t="shared" si="18"/>
        <v>0</v>
      </c>
      <c r="G74" s="432" t="s">
        <v>192</v>
      </c>
      <c r="H74" s="395"/>
      <c r="I74" s="395"/>
      <c r="J74" s="395"/>
      <c r="K74" s="395"/>
      <c r="L74" s="395"/>
      <c r="M74" s="395"/>
      <c r="N74" s="395"/>
      <c r="O74" s="395"/>
      <c r="P74" s="395"/>
      <c r="Q74" s="395"/>
      <c r="R74" s="395"/>
      <c r="S74" s="395"/>
      <c r="T74" s="395"/>
      <c r="U74" s="395"/>
    </row>
    <row r="75" spans="1:21" s="344" customFormat="1" outlineLevel="1" x14ac:dyDescent="0.2">
      <c r="A75" s="309"/>
      <c r="B75" s="309"/>
      <c r="C75" s="415"/>
      <c r="D75" s="395"/>
      <c r="E75" s="431"/>
      <c r="F75" s="432"/>
      <c r="G75" s="432"/>
      <c r="H75" s="395"/>
      <c r="I75" s="395"/>
      <c r="J75" s="395"/>
      <c r="K75" s="395"/>
      <c r="L75" s="395"/>
      <c r="M75" s="395"/>
      <c r="N75" s="395"/>
      <c r="O75" s="395"/>
      <c r="P75" s="395"/>
      <c r="Q75" s="395"/>
      <c r="R75" s="395"/>
      <c r="S75" s="395"/>
      <c r="T75" s="395"/>
      <c r="U75" s="395"/>
    </row>
    <row r="76" spans="1:21" s="344" customFormat="1" outlineLevel="1" x14ac:dyDescent="0.2">
      <c r="A76" s="309"/>
      <c r="B76" s="448"/>
      <c r="C76" s="445" t="s">
        <v>382</v>
      </c>
      <c r="D76" s="449"/>
      <c r="E76" s="436"/>
      <c r="F76" s="436"/>
      <c r="G76" s="436"/>
      <c r="H76" s="395"/>
      <c r="I76" s="395"/>
      <c r="J76" s="395"/>
      <c r="K76" s="395"/>
      <c r="L76" s="395"/>
      <c r="M76" s="395"/>
      <c r="N76" s="395"/>
      <c r="O76" s="395"/>
      <c r="P76" s="395"/>
      <c r="Q76" s="395"/>
      <c r="R76" s="395"/>
      <c r="S76" s="395"/>
      <c r="T76" s="395"/>
      <c r="U76" s="395"/>
    </row>
    <row r="77" spans="1:21" s="344" customFormat="1" outlineLevel="1" x14ac:dyDescent="0.2">
      <c r="A77" s="309"/>
      <c r="B77" s="448"/>
      <c r="C77" s="450"/>
      <c r="D77" s="449"/>
      <c r="E77" s="451" t="str">
        <f xml:space="preserve"> Inputs!E$99</f>
        <v>Water resources IFRS16 RCV adjustment</v>
      </c>
      <c r="F77" s="451">
        <f xml:space="preserve"> Inputs!F$99</f>
        <v>0.75042018638351538</v>
      </c>
      <c r="G77" s="451" t="str">
        <f xml:space="preserve"> Inputs!G$99</f>
        <v>£m</v>
      </c>
      <c r="H77" s="395"/>
      <c r="I77" s="395"/>
      <c r="J77" s="395"/>
      <c r="K77" s="395"/>
      <c r="L77" s="395"/>
      <c r="M77" s="395"/>
      <c r="N77" s="395"/>
      <c r="O77" s="395"/>
      <c r="P77" s="395"/>
      <c r="Q77" s="395"/>
      <c r="R77" s="395"/>
      <c r="S77" s="395"/>
      <c r="T77" s="395"/>
      <c r="U77" s="395"/>
    </row>
    <row r="78" spans="1:21" s="344" customFormat="1" outlineLevel="1" x14ac:dyDescent="0.2">
      <c r="A78" s="309"/>
      <c r="B78" s="448"/>
      <c r="C78" s="450"/>
      <c r="D78" s="449"/>
      <c r="E78" s="451" t="str">
        <f xml:space="preserve"> Inputs!E$100</f>
        <v>Water network plus IFRS16 RCV adjustment</v>
      </c>
      <c r="F78" s="451">
        <f xml:space="preserve"> Inputs!F$100</f>
        <v>7.3214512341894213</v>
      </c>
      <c r="G78" s="451" t="str">
        <f xml:space="preserve"> Inputs!G$100</f>
        <v>£m</v>
      </c>
      <c r="H78" s="395"/>
      <c r="I78" s="395"/>
      <c r="J78" s="395"/>
      <c r="K78" s="395"/>
      <c r="L78" s="395"/>
      <c r="M78" s="395"/>
      <c r="N78" s="395"/>
      <c r="O78" s="395"/>
      <c r="P78" s="395"/>
      <c r="Q78" s="395"/>
      <c r="R78" s="395"/>
      <c r="S78" s="395"/>
      <c r="T78" s="395"/>
      <c r="U78" s="395"/>
    </row>
    <row r="79" spans="1:21" ht="4.7" customHeight="1" outlineLevel="1" x14ac:dyDescent="0.2">
      <c r="A79" s="259"/>
      <c r="B79" s="444"/>
      <c r="C79" s="445"/>
      <c r="D79" s="388"/>
      <c r="E79" s="387"/>
      <c r="F79" s="387"/>
      <c r="G79" s="387"/>
    </row>
    <row r="80" spans="1:21" s="237" customFormat="1" outlineLevel="1" x14ac:dyDescent="0.2">
      <c r="A80" s="308"/>
      <c r="B80" s="452"/>
      <c r="C80" s="453"/>
      <c r="D80" s="454"/>
      <c r="E80" s="455" t="str">
        <f xml:space="preserve"> Indexation!E$107</f>
        <v>CPIH deflate from 2018 FYE to 2018 FYA - IFRS 16</v>
      </c>
      <c r="F80" s="455">
        <f xml:space="preserve"> Indexation!F$107</f>
        <v>0.99159530605772273</v>
      </c>
      <c r="G80" s="455" t="str">
        <f xml:space="preserve"> Indexation!G$107</f>
        <v>factor</v>
      </c>
      <c r="H80" s="316"/>
      <c r="I80" s="316"/>
      <c r="J80" s="316"/>
      <c r="K80" s="316"/>
      <c r="L80" s="316"/>
      <c r="M80" s="316"/>
      <c r="N80" s="316"/>
      <c r="O80" s="316"/>
      <c r="P80" s="316"/>
      <c r="Q80" s="316"/>
      <c r="R80" s="316"/>
      <c r="S80" s="316"/>
      <c r="T80" s="316"/>
      <c r="U80" s="316"/>
    </row>
    <row r="81" spans="1:21" ht="4.7" customHeight="1" outlineLevel="1" x14ac:dyDescent="0.2">
      <c r="A81" s="259"/>
      <c r="B81" s="444"/>
      <c r="C81" s="445"/>
      <c r="D81" s="388"/>
      <c r="E81" s="387"/>
      <c r="F81" s="387"/>
      <c r="G81" s="387"/>
    </row>
    <row r="82" spans="1:21" s="344" customFormat="1" outlineLevel="1" x14ac:dyDescent="0.2">
      <c r="A82" s="309"/>
      <c r="B82" s="448"/>
      <c r="C82" s="450"/>
      <c r="D82" s="449"/>
      <c r="E82" s="436" t="s">
        <v>383</v>
      </c>
      <c r="F82" s="436">
        <f xml:space="preserve"> F77 * F$80</f>
        <v>0.74411313438885529</v>
      </c>
      <c r="G82" s="436" t="s">
        <v>192</v>
      </c>
      <c r="H82" s="395"/>
      <c r="I82" s="395"/>
      <c r="J82" s="395"/>
      <c r="K82" s="395"/>
      <c r="L82" s="395"/>
      <c r="M82" s="395"/>
      <c r="N82" s="395"/>
      <c r="O82" s="395"/>
      <c r="P82" s="395"/>
      <c r="Q82" s="395"/>
      <c r="R82" s="395"/>
      <c r="S82" s="395"/>
      <c r="T82" s="395"/>
      <c r="U82" s="395"/>
    </row>
    <row r="83" spans="1:21" s="344" customFormat="1" outlineLevel="1" x14ac:dyDescent="0.2">
      <c r="A83" s="309"/>
      <c r="B83" s="448"/>
      <c r="C83" s="450"/>
      <c r="D83" s="449"/>
      <c r="E83" s="436" t="s">
        <v>384</v>
      </c>
      <c r="F83" s="436">
        <f xml:space="preserve"> F78 * F$80</f>
        <v>7.2599166773527513</v>
      </c>
      <c r="G83" s="436" t="s">
        <v>192</v>
      </c>
      <c r="H83" s="395"/>
      <c r="I83" s="395"/>
      <c r="J83" s="395"/>
      <c r="K83" s="395"/>
      <c r="L83" s="395"/>
      <c r="M83" s="395"/>
      <c r="N83" s="395"/>
      <c r="O83" s="395"/>
      <c r="P83" s="395"/>
      <c r="Q83" s="395"/>
      <c r="R83" s="395"/>
      <c r="S83" s="395"/>
      <c r="T83" s="395"/>
      <c r="U83" s="395"/>
    </row>
    <row r="84" spans="1:21" s="261" customFormat="1" outlineLevel="1" x14ac:dyDescent="0.2">
      <c r="A84" s="123"/>
      <c r="B84" s="123"/>
      <c r="C84" s="124"/>
      <c r="D84" s="126"/>
      <c r="E84" s="267"/>
      <c r="F84" s="267"/>
      <c r="G84" s="267"/>
    </row>
    <row r="85" spans="1:21" s="286" customFormat="1" outlineLevel="1" x14ac:dyDescent="0.2">
      <c r="A85" s="259"/>
      <c r="B85" s="259" t="s">
        <v>307</v>
      </c>
      <c r="C85" s="260"/>
      <c r="D85" s="127"/>
      <c r="E85" s="397"/>
      <c r="H85" s="394"/>
      <c r="I85" s="394"/>
      <c r="J85" s="394"/>
      <c r="K85" s="394"/>
      <c r="L85" s="394"/>
      <c r="M85" s="394"/>
      <c r="N85" s="394"/>
      <c r="O85" s="394"/>
      <c r="P85" s="394"/>
      <c r="Q85" s="394"/>
      <c r="R85" s="394"/>
      <c r="S85" s="394"/>
      <c r="T85" s="394"/>
      <c r="U85" s="394"/>
    </row>
    <row r="86" spans="1:21" s="295" customFormat="1" outlineLevel="1" x14ac:dyDescent="0.2">
      <c r="A86" s="407"/>
      <c r="B86" s="407"/>
      <c r="C86" s="408"/>
      <c r="D86" s="234"/>
      <c r="E86" s="234" t="str">
        <f t="shared" ref="E86:G86" si="19" xml:space="preserve"> E$19</f>
        <v>Wholesale water closing RCV at 31 March 2020 (from PR14 FD) at 2020 FYE price base</v>
      </c>
      <c r="F86" s="76">
        <f t="shared" si="19"/>
        <v>3143.5217280233878</v>
      </c>
      <c r="G86" s="76" t="str">
        <f t="shared" si="19"/>
        <v>£m</v>
      </c>
      <c r="H86" s="277"/>
      <c r="I86" s="277"/>
      <c r="J86" s="277"/>
      <c r="K86" s="277"/>
      <c r="L86" s="277"/>
      <c r="M86" s="277"/>
      <c r="N86" s="277"/>
      <c r="O86" s="277"/>
      <c r="P86" s="277"/>
      <c r="Q86" s="277"/>
      <c r="R86" s="277"/>
      <c r="S86" s="277"/>
      <c r="T86" s="277"/>
      <c r="U86" s="277"/>
    </row>
    <row r="87" spans="1:21" s="295" customFormat="1" outlineLevel="1" x14ac:dyDescent="0.2">
      <c r="A87" s="407"/>
      <c r="B87" s="407"/>
      <c r="C87" s="408"/>
      <c r="D87" s="234"/>
      <c r="E87" s="234" t="str">
        <f xml:space="preserve"> E$20</f>
        <v>Water ~ Total Adjustment RCV carry forward to PR19 at 2020 FYE price base</v>
      </c>
      <c r="F87" s="76">
        <f xml:space="preserve"> F$20</f>
        <v>-29.478100546158256</v>
      </c>
      <c r="G87" s="76" t="str">
        <f xml:space="preserve"> G$20</f>
        <v>£m</v>
      </c>
      <c r="H87" s="277"/>
      <c r="I87" s="277"/>
      <c r="J87" s="277"/>
      <c r="K87" s="277"/>
      <c r="L87" s="277"/>
      <c r="M87" s="277"/>
      <c r="N87" s="277"/>
      <c r="O87" s="277"/>
      <c r="P87" s="277"/>
      <c r="Q87" s="277"/>
      <c r="R87" s="277"/>
      <c r="S87" s="277"/>
      <c r="T87" s="277"/>
      <c r="U87" s="277"/>
    </row>
    <row r="88" spans="1:21" s="295" customFormat="1" outlineLevel="1" x14ac:dyDescent="0.2">
      <c r="A88" s="407"/>
      <c r="B88" s="407"/>
      <c r="C88" s="408"/>
      <c r="D88" s="234"/>
      <c r="E88" s="234" t="str">
        <f xml:space="preserve"> E$21</f>
        <v>Water ~ CIS RCV inflation correction at 2020 FYE price base</v>
      </c>
      <c r="F88" s="76">
        <f xml:space="preserve"> F$21</f>
        <v>-60.809306627666224</v>
      </c>
      <c r="G88" s="76" t="str">
        <f xml:space="preserve"> G$21</f>
        <v>£m</v>
      </c>
      <c r="H88" s="277"/>
      <c r="I88" s="277"/>
      <c r="J88" s="277"/>
      <c r="K88" s="277"/>
      <c r="L88" s="277"/>
      <c r="M88" s="277"/>
      <c r="N88" s="277"/>
      <c r="O88" s="277"/>
      <c r="P88" s="277"/>
      <c r="Q88" s="277"/>
      <c r="R88" s="277"/>
      <c r="S88" s="277"/>
      <c r="T88" s="277"/>
      <c r="U88" s="277"/>
    </row>
    <row r="89" spans="1:21" s="295" customFormat="1" outlineLevel="1" x14ac:dyDescent="0.2">
      <c r="A89" s="407"/>
      <c r="B89" s="407"/>
      <c r="C89" s="408"/>
      <c r="D89" s="234"/>
      <c r="E89" s="234" t="str">
        <f xml:space="preserve"> E$22</f>
        <v>Net performance payment / (penalty) applied to RCV for end of period ODI adjustments ~ Water resources at 2020 FYE price base</v>
      </c>
      <c r="F89" s="76">
        <f xml:space="preserve"> F$22</f>
        <v>0</v>
      </c>
      <c r="G89" s="76" t="str">
        <f xml:space="preserve"> G$22</f>
        <v>£m</v>
      </c>
      <c r="H89" s="277"/>
      <c r="I89" s="277"/>
      <c r="J89" s="277"/>
      <c r="K89" s="277"/>
      <c r="L89" s="277"/>
      <c r="M89" s="277"/>
      <c r="N89" s="277"/>
      <c r="O89" s="277"/>
      <c r="P89" s="277"/>
      <c r="Q89" s="277"/>
      <c r="R89" s="277"/>
      <c r="S89" s="277"/>
      <c r="T89" s="277"/>
      <c r="U89" s="277"/>
    </row>
    <row r="90" spans="1:21" s="391" customFormat="1" outlineLevel="1" x14ac:dyDescent="0.2">
      <c r="A90" s="407"/>
      <c r="B90" s="407"/>
      <c r="C90" s="408"/>
      <c r="D90" s="234"/>
      <c r="E90" s="234" t="str">
        <f xml:space="preserve"> E$23</f>
        <v>Net performance payment / (penalty) applied to RCV for end of period ODI adjustments ~ Water network plus at 2020 FYE price base</v>
      </c>
      <c r="F90" s="76">
        <f t="shared" ref="F90:G90" si="20" xml:space="preserve"> F$23</f>
        <v>0</v>
      </c>
      <c r="G90" s="76" t="str">
        <f t="shared" si="20"/>
        <v>£m</v>
      </c>
      <c r="H90" s="277"/>
      <c r="I90" s="277"/>
      <c r="J90" s="277"/>
      <c r="K90" s="277"/>
      <c r="L90" s="277"/>
      <c r="M90" s="277"/>
      <c r="N90" s="277"/>
      <c r="O90" s="277"/>
      <c r="P90" s="277"/>
      <c r="Q90" s="277"/>
      <c r="R90" s="277"/>
      <c r="S90" s="277"/>
      <c r="T90" s="277"/>
      <c r="U90" s="277"/>
    </row>
    <row r="91" spans="1:21" s="295" customFormat="1" outlineLevel="1" x14ac:dyDescent="0.2">
      <c r="A91" s="407"/>
      <c r="B91" s="407"/>
      <c r="C91" s="408"/>
      <c r="D91" s="234"/>
      <c r="E91" s="234" t="str">
        <f xml:space="preserve"> E$24</f>
        <v>Water: RCV adjustment from totex menu model at 2020 FYE price base</v>
      </c>
      <c r="F91" s="76">
        <f xml:space="preserve"> F$24</f>
        <v>-9.9345044793031505</v>
      </c>
      <c r="G91" s="76" t="str">
        <f xml:space="preserve"> G$24</f>
        <v>£m</v>
      </c>
      <c r="H91" s="277"/>
      <c r="I91" s="277"/>
      <c r="J91" s="277"/>
      <c r="K91" s="277"/>
      <c r="L91" s="277"/>
      <c r="M91" s="277"/>
      <c r="N91" s="277"/>
      <c r="O91" s="277"/>
      <c r="P91" s="277"/>
      <c r="Q91" s="277"/>
      <c r="R91" s="277"/>
      <c r="S91" s="277"/>
      <c r="T91" s="277"/>
      <c r="U91" s="277"/>
    </row>
    <row r="92" spans="1:21" s="295" customFormat="1" outlineLevel="1" x14ac:dyDescent="0.2">
      <c r="A92" s="407"/>
      <c r="B92" s="407"/>
      <c r="C92" s="408"/>
      <c r="D92" s="234"/>
      <c r="E92" s="234" t="str">
        <f t="shared" ref="E92:G92" si="21" xml:space="preserve"> E$32</f>
        <v>Water ~ Other adjustment to wholesale RCV at 2020 FYE price base</v>
      </c>
      <c r="F92" s="76">
        <f t="shared" si="21"/>
        <v>0</v>
      </c>
      <c r="G92" s="76" t="str">
        <f t="shared" si="21"/>
        <v>£m</v>
      </c>
      <c r="H92" s="277"/>
      <c r="I92" s="277"/>
      <c r="J92" s="277"/>
      <c r="K92" s="277"/>
      <c r="L92" s="277"/>
      <c r="M92" s="277"/>
      <c r="N92" s="277"/>
      <c r="O92" s="277"/>
      <c r="P92" s="277"/>
      <c r="Q92" s="277"/>
      <c r="R92" s="277"/>
      <c r="S92" s="277"/>
      <c r="T92" s="277"/>
      <c r="U92" s="277"/>
    </row>
    <row r="93" spans="1:21" s="295" customFormat="1" outlineLevel="1" x14ac:dyDescent="0.2">
      <c r="A93" s="407"/>
      <c r="B93" s="407"/>
      <c r="C93" s="408"/>
      <c r="D93" s="234"/>
      <c r="E93" s="234" t="str">
        <f xml:space="preserve"> E$33</f>
        <v>Water ~ NPV effect of 50% of proceeds from disposals of interest in land at 2020 FYE price base</v>
      </c>
      <c r="F93" s="76">
        <f xml:space="preserve"> F$33</f>
        <v>-1.0254569459509379</v>
      </c>
      <c r="G93" s="76" t="str">
        <f xml:space="preserve"> G$33</f>
        <v>£m</v>
      </c>
      <c r="H93" s="277"/>
      <c r="I93" s="277"/>
      <c r="J93" s="277"/>
      <c r="K93" s="277"/>
      <c r="L93" s="277"/>
      <c r="M93" s="277"/>
      <c r="N93" s="277"/>
      <c r="O93" s="277"/>
      <c r="P93" s="277"/>
      <c r="Q93" s="277"/>
      <c r="R93" s="277"/>
      <c r="S93" s="277"/>
      <c r="T93" s="277"/>
      <c r="U93" s="277"/>
    </row>
    <row r="94" spans="1:21" s="405" customFormat="1" outlineLevel="1" x14ac:dyDescent="0.2">
      <c r="A94" s="252"/>
      <c r="B94" s="252"/>
      <c r="C94" s="253"/>
      <c r="D94" s="211"/>
      <c r="E94" s="409" t="s">
        <v>307</v>
      </c>
      <c r="F94" s="404">
        <f>SUM(F86:F93)</f>
        <v>3042.2743594243098</v>
      </c>
      <c r="G94" s="404" t="s">
        <v>192</v>
      </c>
      <c r="H94" s="211"/>
      <c r="I94" s="211"/>
      <c r="J94" s="211"/>
      <c r="K94" s="211"/>
      <c r="L94" s="211"/>
      <c r="M94" s="211"/>
      <c r="N94" s="211"/>
      <c r="O94" s="211"/>
      <c r="P94" s="211"/>
      <c r="Q94" s="211"/>
      <c r="R94" s="211"/>
      <c r="S94" s="211"/>
      <c r="T94" s="211"/>
      <c r="U94" s="211"/>
    </row>
    <row r="95" spans="1:21" s="286" customFormat="1" outlineLevel="1" x14ac:dyDescent="0.2">
      <c r="A95" s="259"/>
      <c r="B95" s="259"/>
      <c r="C95" s="260"/>
      <c r="D95" s="127"/>
      <c r="E95" s="397"/>
      <c r="F95" s="287"/>
      <c r="G95" s="265"/>
      <c r="H95" s="394"/>
      <c r="I95" s="394"/>
      <c r="J95" s="394"/>
      <c r="K95" s="394"/>
      <c r="L95" s="394"/>
      <c r="M95" s="394"/>
      <c r="N95" s="394"/>
      <c r="O95" s="394"/>
      <c r="P95" s="394"/>
      <c r="Q95" s="394"/>
      <c r="R95" s="394"/>
      <c r="S95" s="394"/>
      <c r="T95" s="394"/>
      <c r="U95" s="394"/>
    </row>
    <row r="96" spans="1:21" s="286" customFormat="1" outlineLevel="1" x14ac:dyDescent="0.2">
      <c r="A96" s="259"/>
      <c r="B96" s="259" t="s">
        <v>105</v>
      </c>
      <c r="C96" s="260"/>
      <c r="D96" s="127"/>
      <c r="E96" s="397"/>
      <c r="F96" s="287"/>
      <c r="G96" s="265"/>
      <c r="H96" s="394"/>
      <c r="I96" s="394"/>
      <c r="J96" s="394"/>
      <c r="K96" s="394"/>
      <c r="L96" s="394"/>
      <c r="M96" s="394"/>
      <c r="N96" s="394"/>
      <c r="O96" s="394"/>
      <c r="P96" s="394"/>
      <c r="Q96" s="394"/>
      <c r="R96" s="394"/>
      <c r="S96" s="394"/>
      <c r="T96" s="394"/>
      <c r="U96" s="394"/>
    </row>
    <row r="97" spans="1:21" s="261" customFormat="1" outlineLevel="1" x14ac:dyDescent="0.2">
      <c r="A97" s="259"/>
      <c r="B97" s="259"/>
      <c r="C97" s="260"/>
      <c r="D97" s="127"/>
      <c r="E97" s="419" t="str">
        <f t="shared" ref="E97:G97" si="22" xml:space="preserve"> E$94</f>
        <v>Total wholesale water RCV at 31 March 2020 post midnight adjustments before allocation to price control units at 2020 FYE price base</v>
      </c>
      <c r="F97" s="290">
        <f t="shared" si="22"/>
        <v>3042.2743594243098</v>
      </c>
      <c r="G97" s="290" t="str">
        <f t="shared" si="22"/>
        <v>£m</v>
      </c>
      <c r="H97" s="321"/>
      <c r="I97" s="321"/>
      <c r="J97" s="321"/>
      <c r="K97" s="321"/>
      <c r="L97" s="321"/>
      <c r="M97" s="321"/>
      <c r="N97" s="321"/>
      <c r="O97" s="321"/>
      <c r="P97" s="321"/>
      <c r="Q97" s="321"/>
      <c r="R97" s="321"/>
      <c r="S97" s="321"/>
      <c r="T97" s="321"/>
      <c r="U97" s="321"/>
    </row>
    <row r="98" spans="1:21" s="293" customFormat="1" outlineLevel="1" x14ac:dyDescent="0.2">
      <c r="A98" s="305"/>
      <c r="B98" s="305"/>
      <c r="C98" s="306"/>
      <c r="D98" s="307"/>
      <c r="E98" s="289" t="str">
        <f xml:space="preserve"> Inputs!E$96</f>
        <v>Water resources % of total wholesale water RCV ~ 31 March 2020</v>
      </c>
      <c r="F98" s="289">
        <f xml:space="preserve"> Inputs!F$96</f>
        <v>6.6111596497877831E-2</v>
      </c>
      <c r="G98" s="289" t="str">
        <f xml:space="preserve"> Inputs!G$96</f>
        <v>%</v>
      </c>
      <c r="H98" s="307"/>
      <c r="I98" s="307"/>
      <c r="J98" s="307"/>
      <c r="K98" s="307"/>
      <c r="L98" s="307"/>
      <c r="M98" s="307"/>
      <c r="N98" s="307"/>
      <c r="O98" s="307"/>
      <c r="P98" s="307"/>
      <c r="Q98" s="307"/>
      <c r="R98" s="307"/>
      <c r="S98" s="307"/>
      <c r="T98" s="307"/>
      <c r="U98" s="307"/>
    </row>
    <row r="99" spans="1:21" s="388" customFormat="1" outlineLevel="1" x14ac:dyDescent="0.2">
      <c r="A99" s="259"/>
      <c r="B99" s="259"/>
      <c r="C99" s="260"/>
      <c r="D99" s="127"/>
      <c r="E99" s="399" t="str">
        <f xml:space="preserve"> E$89</f>
        <v>Net performance payment / (penalty) applied to RCV for end of period ODI adjustments ~ Water resources at 2020 FYE price base</v>
      </c>
      <c r="F99" s="288">
        <f t="shared" ref="F99:G99" si="23" xml:space="preserve"> F$89</f>
        <v>0</v>
      </c>
      <c r="G99" s="399" t="str">
        <f t="shared" si="23"/>
        <v>£m</v>
      </c>
      <c r="H99" s="127"/>
      <c r="I99" s="127"/>
      <c r="J99" s="127"/>
      <c r="K99" s="127"/>
      <c r="L99" s="127"/>
      <c r="M99" s="127"/>
      <c r="N99" s="127"/>
      <c r="O99" s="127"/>
      <c r="P99" s="127"/>
      <c r="Q99" s="127"/>
      <c r="R99" s="127"/>
      <c r="S99" s="127"/>
      <c r="T99" s="127"/>
      <c r="U99" s="127"/>
    </row>
    <row r="100" spans="1:21" s="261" customFormat="1" outlineLevel="1" x14ac:dyDescent="0.2">
      <c r="A100" s="259"/>
      <c r="B100" s="259"/>
      <c r="C100" s="260"/>
      <c r="D100" s="127"/>
      <c r="E100" s="400" t="str">
        <f xml:space="preserve"> E$90</f>
        <v>Net performance payment / (penalty) applied to RCV for end of period ODI adjustments ~ Water network plus at 2020 FYE price base</v>
      </c>
      <c r="F100" s="288">
        <f t="shared" ref="F100:G100" si="24" xml:space="preserve"> F$90</f>
        <v>0</v>
      </c>
      <c r="G100" s="288" t="str">
        <f t="shared" si="24"/>
        <v>£m</v>
      </c>
      <c r="H100" s="321"/>
      <c r="I100" s="321"/>
      <c r="J100" s="321"/>
      <c r="K100" s="321"/>
      <c r="L100" s="321"/>
      <c r="M100" s="321"/>
      <c r="N100" s="321"/>
      <c r="O100" s="321"/>
      <c r="P100" s="321"/>
      <c r="Q100" s="321"/>
      <c r="R100" s="321"/>
      <c r="S100" s="321"/>
      <c r="T100" s="321"/>
      <c r="U100" s="321"/>
    </row>
    <row r="101" spans="1:21" s="261" customFormat="1" outlineLevel="1" x14ac:dyDescent="0.2">
      <c r="A101" s="259"/>
      <c r="B101" s="259"/>
      <c r="C101" s="260"/>
      <c r="D101" s="127"/>
      <c r="E101" s="400" t="s">
        <v>308</v>
      </c>
      <c r="F101" s="400">
        <f xml:space="preserve"> (F97 - F99 - F100) * F98 + F99</f>
        <v>201.12961488609972</v>
      </c>
      <c r="G101" s="288" t="s">
        <v>192</v>
      </c>
      <c r="H101" s="321"/>
      <c r="I101" s="321"/>
      <c r="J101" s="321"/>
      <c r="K101" s="321"/>
      <c r="L101" s="321"/>
      <c r="M101" s="321"/>
      <c r="N101" s="321"/>
      <c r="O101" s="321"/>
      <c r="P101" s="321"/>
      <c r="Q101" s="321"/>
      <c r="R101" s="321"/>
      <c r="S101" s="321"/>
      <c r="T101" s="321"/>
      <c r="U101" s="321"/>
    </row>
    <row r="102" spans="1:21" s="261" customFormat="1" outlineLevel="1" x14ac:dyDescent="0.2">
      <c r="A102" s="259"/>
      <c r="B102" s="259"/>
      <c r="C102" s="260"/>
      <c r="D102" s="127"/>
      <c r="E102" s="400"/>
      <c r="F102" s="288"/>
      <c r="G102" s="288"/>
      <c r="H102" s="321"/>
      <c r="I102" s="321"/>
      <c r="J102" s="321"/>
      <c r="K102" s="321"/>
      <c r="L102" s="321"/>
      <c r="M102" s="321"/>
      <c r="N102" s="321"/>
      <c r="O102" s="321"/>
      <c r="P102" s="321"/>
      <c r="Q102" s="321"/>
      <c r="R102" s="321"/>
      <c r="S102" s="321"/>
      <c r="T102" s="321"/>
      <c r="U102" s="321"/>
    </row>
    <row r="103" spans="1:21" s="261" customFormat="1" outlineLevel="1" x14ac:dyDescent="0.2">
      <c r="A103" s="259"/>
      <c r="B103" s="259"/>
      <c r="C103" s="260"/>
      <c r="D103" s="127"/>
      <c r="E103" s="419" t="str">
        <f t="shared" ref="E103:G103" si="25" xml:space="preserve"> E$101</f>
        <v>Water resources opening RCV at 2020 FYE price base</v>
      </c>
      <c r="F103" s="290">
        <f t="shared" si="25"/>
        <v>201.12961488609972</v>
      </c>
      <c r="G103" s="290" t="str">
        <f t="shared" si="25"/>
        <v>£m</v>
      </c>
      <c r="H103" s="321"/>
      <c r="I103" s="321"/>
      <c r="J103" s="321"/>
      <c r="K103" s="321"/>
      <c r="L103" s="321"/>
      <c r="M103" s="321"/>
      <c r="N103" s="321"/>
      <c r="O103" s="321"/>
      <c r="P103" s="321"/>
      <c r="Q103" s="321"/>
      <c r="R103" s="321"/>
      <c r="S103" s="321"/>
      <c r="T103" s="321"/>
      <c r="U103" s="321"/>
    </row>
    <row r="104" spans="1:21" s="293" customFormat="1" outlineLevel="1" x14ac:dyDescent="0.2">
      <c r="A104" s="305"/>
      <c r="B104" s="305"/>
      <c r="C104" s="306"/>
      <c r="D104" s="307"/>
      <c r="E104" s="289" t="str">
        <f xml:space="preserve"> Inputs!E$94</f>
        <v>% of RCV to index by RPI - water services</v>
      </c>
      <c r="F104" s="289">
        <f xml:space="preserve"> Inputs!F$94</f>
        <v>0.5</v>
      </c>
      <c r="G104" s="289" t="str">
        <f xml:space="preserve"> Inputs!G$94</f>
        <v>%</v>
      </c>
      <c r="H104" s="307"/>
      <c r="I104" s="307"/>
      <c r="J104" s="307"/>
      <c r="K104" s="307"/>
      <c r="L104" s="307"/>
      <c r="M104" s="307"/>
      <c r="N104" s="307"/>
      <c r="O104" s="307"/>
      <c r="P104" s="307"/>
      <c r="Q104" s="307"/>
      <c r="R104" s="307"/>
      <c r="S104" s="307"/>
      <c r="T104" s="307"/>
      <c r="U104" s="307"/>
    </row>
    <row r="105" spans="1:21" s="261" customFormat="1" outlineLevel="1" x14ac:dyDescent="0.2">
      <c r="A105" s="259"/>
      <c r="B105" s="259"/>
      <c r="C105" s="260"/>
      <c r="D105" s="127"/>
      <c r="E105" s="400" t="s">
        <v>309</v>
      </c>
      <c r="F105" s="288">
        <f xml:space="preserve"> F103 * F104</f>
        <v>100.56480744304986</v>
      </c>
      <c r="G105" s="288" t="s">
        <v>192</v>
      </c>
      <c r="H105" s="321"/>
      <c r="I105" s="321"/>
      <c r="J105" s="321"/>
      <c r="K105" s="321"/>
      <c r="L105" s="321"/>
      <c r="M105" s="321"/>
      <c r="N105" s="321"/>
      <c r="O105" s="321"/>
      <c r="P105" s="321"/>
      <c r="Q105" s="321"/>
      <c r="R105" s="321"/>
      <c r="S105" s="321"/>
      <c r="T105" s="321"/>
      <c r="U105" s="321"/>
    </row>
    <row r="106" spans="1:21" s="261" customFormat="1" outlineLevel="1" x14ac:dyDescent="0.2">
      <c r="A106" s="259"/>
      <c r="B106" s="259"/>
      <c r="C106" s="260"/>
      <c r="D106" s="127"/>
      <c r="E106" s="400"/>
      <c r="F106" s="288"/>
      <c r="G106" s="288"/>
      <c r="H106" s="321"/>
      <c r="I106" s="321"/>
      <c r="J106" s="321"/>
      <c r="K106" s="321"/>
      <c r="L106" s="321"/>
      <c r="M106" s="321"/>
      <c r="N106" s="321"/>
      <c r="O106" s="321"/>
      <c r="P106" s="321"/>
      <c r="Q106" s="321"/>
      <c r="R106" s="321"/>
      <c r="S106" s="321"/>
      <c r="T106" s="321"/>
      <c r="U106" s="321"/>
    </row>
    <row r="107" spans="1:21" s="261" customFormat="1" outlineLevel="1" x14ac:dyDescent="0.2">
      <c r="A107" s="259"/>
      <c r="B107" s="259"/>
      <c r="C107" s="260"/>
      <c r="D107" s="127"/>
      <c r="E107" s="419" t="str">
        <f t="shared" ref="E107:G107" si="26" xml:space="preserve"> E$101</f>
        <v>Water resources opening RCV at 2020 FYE price base</v>
      </c>
      <c r="F107" s="290">
        <f t="shared" si="26"/>
        <v>201.12961488609972</v>
      </c>
      <c r="G107" s="290" t="str">
        <f t="shared" si="26"/>
        <v>£m</v>
      </c>
      <c r="H107" s="321"/>
      <c r="I107" s="321"/>
      <c r="J107" s="321"/>
      <c r="K107" s="321"/>
      <c r="L107" s="321"/>
      <c r="M107" s="321"/>
      <c r="N107" s="321"/>
      <c r="O107" s="321"/>
      <c r="P107" s="321"/>
      <c r="Q107" s="321"/>
      <c r="R107" s="321"/>
      <c r="S107" s="321"/>
      <c r="T107" s="321"/>
      <c r="U107" s="321"/>
    </row>
    <row r="108" spans="1:21" s="293" customFormat="1" outlineLevel="1" x14ac:dyDescent="0.2">
      <c r="A108" s="305"/>
      <c r="B108" s="305"/>
      <c r="C108" s="306"/>
      <c r="D108" s="307"/>
      <c r="E108" s="289" t="str">
        <f xml:space="preserve"> Inputs!E$94</f>
        <v>% of RCV to index by RPI - water services</v>
      </c>
      <c r="F108" s="289">
        <f xml:space="preserve"> Inputs!F$94</f>
        <v>0.5</v>
      </c>
      <c r="G108" s="289" t="str">
        <f xml:space="preserve"> Inputs!G$94</f>
        <v>%</v>
      </c>
      <c r="H108" s="307"/>
      <c r="I108" s="307"/>
      <c r="J108" s="307"/>
      <c r="K108" s="307"/>
      <c r="L108" s="307"/>
      <c r="M108" s="307"/>
      <c r="N108" s="307"/>
      <c r="O108" s="307"/>
      <c r="P108" s="307"/>
      <c r="Q108" s="307"/>
      <c r="R108" s="307"/>
      <c r="S108" s="307"/>
      <c r="T108" s="307"/>
      <c r="U108" s="307"/>
    </row>
    <row r="109" spans="1:21" s="261" customFormat="1" outlineLevel="1" x14ac:dyDescent="0.2">
      <c r="A109" s="259"/>
      <c r="B109" s="259"/>
      <c r="C109" s="260"/>
      <c r="D109" s="127"/>
      <c r="E109" s="419" t="s">
        <v>310</v>
      </c>
      <c r="F109" s="288">
        <f xml:space="preserve"> F107 * (1 - F108)</f>
        <v>100.56480744304986</v>
      </c>
      <c r="G109" s="288" t="s">
        <v>192</v>
      </c>
      <c r="H109" s="321"/>
      <c r="I109" s="321"/>
      <c r="J109" s="321"/>
      <c r="K109" s="321"/>
      <c r="L109" s="321"/>
      <c r="M109" s="321"/>
      <c r="N109" s="321"/>
      <c r="O109" s="321"/>
      <c r="P109" s="321"/>
      <c r="Q109" s="321"/>
      <c r="R109" s="321"/>
      <c r="S109" s="321"/>
      <c r="T109" s="321"/>
      <c r="U109" s="321"/>
    </row>
    <row r="110" spans="1:21" s="261" customFormat="1" outlineLevel="1" x14ac:dyDescent="0.2">
      <c r="A110" s="259"/>
      <c r="B110" s="259"/>
      <c r="C110" s="260"/>
      <c r="D110" s="127"/>
      <c r="E110" s="400"/>
      <c r="F110" s="288"/>
      <c r="G110" s="288"/>
      <c r="H110" s="321"/>
      <c r="I110" s="321"/>
      <c r="J110" s="321"/>
      <c r="K110" s="321"/>
      <c r="L110" s="321"/>
      <c r="M110" s="321"/>
      <c r="N110" s="321"/>
      <c r="O110" s="321"/>
      <c r="P110" s="321"/>
      <c r="Q110" s="321"/>
      <c r="R110" s="321"/>
      <c r="S110" s="321"/>
      <c r="T110" s="321"/>
      <c r="U110" s="321"/>
    </row>
    <row r="111" spans="1:21" s="261" customFormat="1" outlineLevel="1" x14ac:dyDescent="0.2">
      <c r="A111" s="259"/>
      <c r="B111" s="259"/>
      <c r="C111" s="260"/>
      <c r="D111" s="127"/>
      <c r="E111" s="419" t="str">
        <f t="shared" ref="E111:G111" si="27" xml:space="preserve"> E$105</f>
        <v>Water resources RPI linked RCV at 2020 FYE price base</v>
      </c>
      <c r="F111" s="290">
        <f t="shared" si="27"/>
        <v>100.56480744304986</v>
      </c>
      <c r="G111" s="290" t="str">
        <f t="shared" si="27"/>
        <v>£m</v>
      </c>
      <c r="H111" s="321"/>
      <c r="I111" s="321"/>
      <c r="J111" s="321"/>
      <c r="K111" s="321"/>
      <c r="L111" s="321"/>
      <c r="M111" s="321"/>
      <c r="N111" s="321"/>
      <c r="O111" s="321"/>
      <c r="P111" s="321"/>
      <c r="Q111" s="321"/>
      <c r="R111" s="321"/>
      <c r="S111" s="321"/>
      <c r="T111" s="321"/>
      <c r="U111" s="321"/>
    </row>
    <row r="112" spans="1:21" s="261" customFormat="1" outlineLevel="1" x14ac:dyDescent="0.2">
      <c r="A112" s="259"/>
      <c r="B112" s="259"/>
      <c r="C112" s="260"/>
      <c r="D112" s="127"/>
      <c r="E112" s="419" t="str">
        <f t="shared" ref="E112:G112" si="28" xml:space="preserve"> E$109</f>
        <v>Water resources CPIH linked RCV at 2020 FYE price base</v>
      </c>
      <c r="F112" s="290">
        <f t="shared" si="28"/>
        <v>100.56480744304986</v>
      </c>
      <c r="G112" s="290" t="str">
        <f t="shared" si="28"/>
        <v>£m</v>
      </c>
      <c r="H112" s="321"/>
      <c r="I112" s="321"/>
      <c r="J112" s="321"/>
      <c r="K112" s="321"/>
      <c r="L112" s="321"/>
      <c r="M112" s="321"/>
      <c r="N112" s="321"/>
      <c r="O112" s="321"/>
      <c r="P112" s="321"/>
      <c r="Q112" s="321"/>
      <c r="R112" s="321"/>
      <c r="S112" s="321"/>
      <c r="T112" s="321"/>
      <c r="U112" s="321"/>
    </row>
    <row r="113" spans="1:21" ht="4.7" customHeight="1" outlineLevel="1" x14ac:dyDescent="0.2">
      <c r="A113" s="259"/>
      <c r="B113" s="259"/>
      <c r="C113" s="260"/>
      <c r="D113" s="127"/>
      <c r="E113" s="12"/>
    </row>
    <row r="114" spans="1:21" s="237" customFormat="1" outlineLevel="1" x14ac:dyDescent="0.2">
      <c r="A114" s="308"/>
      <c r="B114" s="308"/>
      <c r="C114" s="312"/>
      <c r="D114" s="313"/>
      <c r="E114" s="315" t="str">
        <f xml:space="preserve"> Indexation!E$105</f>
        <v>CPIH deflate from 2020 FYE to 2018 FYA</v>
      </c>
      <c r="F114" s="304">
        <f xml:space="preserve"> Indexation!F$105</f>
        <v>0.9539544945551518</v>
      </c>
      <c r="G114" s="304" t="str">
        <f xml:space="preserve"> Indexation!G$105</f>
        <v>factor</v>
      </c>
      <c r="H114" s="316"/>
      <c r="I114" s="316"/>
      <c r="J114" s="316"/>
      <c r="K114" s="316"/>
      <c r="L114" s="316"/>
      <c r="M114" s="316"/>
      <c r="N114" s="316"/>
      <c r="O114" s="316"/>
      <c r="P114" s="316"/>
      <c r="Q114" s="316"/>
      <c r="R114" s="316"/>
      <c r="S114" s="316"/>
      <c r="T114" s="316"/>
      <c r="U114" s="316"/>
    </row>
    <row r="115" spans="1:21" ht="4.7" customHeight="1" outlineLevel="1" x14ac:dyDescent="0.2">
      <c r="A115" s="259"/>
      <c r="B115" s="259"/>
      <c r="C115" s="260"/>
      <c r="D115" s="127"/>
      <c r="E115" s="12"/>
    </row>
    <row r="116" spans="1:21" s="261" customFormat="1" outlineLevel="1" x14ac:dyDescent="0.2">
      <c r="A116" s="259"/>
      <c r="B116" s="259"/>
      <c r="C116" s="260"/>
      <c r="D116" s="127"/>
      <c r="E116" s="457" t="s">
        <v>387</v>
      </c>
      <c r="F116" s="456">
        <f xml:space="preserve"> F111 * F$114</f>
        <v>95.934250054370793</v>
      </c>
      <c r="G116" s="5" t="s">
        <v>192</v>
      </c>
      <c r="H116" s="321"/>
      <c r="I116" s="321"/>
      <c r="J116" s="321"/>
      <c r="K116" s="321"/>
      <c r="L116" s="321"/>
      <c r="M116" s="321"/>
      <c r="N116" s="321"/>
      <c r="O116" s="321"/>
      <c r="P116" s="321"/>
      <c r="Q116" s="321"/>
      <c r="R116" s="321"/>
      <c r="S116" s="321"/>
      <c r="T116" s="321"/>
      <c r="U116" s="321"/>
    </row>
    <row r="117" spans="1:21" s="272" customFormat="1" outlineLevel="1" x14ac:dyDescent="0.2">
      <c r="A117" s="309"/>
      <c r="B117" s="309"/>
      <c r="C117" s="415"/>
      <c r="D117" s="395"/>
      <c r="E117" s="457" t="s">
        <v>388</v>
      </c>
      <c r="F117" s="456">
        <f xml:space="preserve"> F112 * F$114</f>
        <v>95.934250054370793</v>
      </c>
      <c r="G117" s="5" t="s">
        <v>192</v>
      </c>
      <c r="H117" s="395"/>
      <c r="I117" s="395"/>
      <c r="J117" s="395"/>
      <c r="K117" s="395"/>
      <c r="L117" s="395"/>
      <c r="M117" s="395"/>
      <c r="N117" s="395"/>
      <c r="O117" s="395"/>
      <c r="P117" s="395"/>
      <c r="Q117" s="395"/>
      <c r="R117" s="395"/>
      <c r="S117" s="395"/>
      <c r="T117" s="395"/>
      <c r="U117" s="395"/>
    </row>
    <row r="118" spans="1:21" s="261" customFormat="1" outlineLevel="1" x14ac:dyDescent="0.2">
      <c r="A118" s="259"/>
      <c r="B118" s="259"/>
      <c r="C118" s="260"/>
      <c r="D118" s="127"/>
      <c r="E118" s="400"/>
      <c r="F118" s="288"/>
      <c r="G118" s="288"/>
      <c r="H118" s="321"/>
      <c r="I118" s="321"/>
      <c r="J118" s="321"/>
      <c r="K118" s="321"/>
      <c r="L118" s="321"/>
      <c r="M118" s="321"/>
      <c r="N118" s="321"/>
      <c r="O118" s="321"/>
      <c r="P118" s="321"/>
      <c r="Q118" s="321"/>
      <c r="R118" s="321"/>
      <c r="S118" s="321"/>
      <c r="T118" s="321"/>
      <c r="U118" s="321"/>
    </row>
    <row r="119" spans="1:21" s="272" customFormat="1" outlineLevel="1" x14ac:dyDescent="0.2">
      <c r="A119" s="309"/>
      <c r="B119" s="309"/>
      <c r="C119" s="450"/>
      <c r="D119" s="449"/>
      <c r="E119" s="457" t="str">
        <f>E82</f>
        <v>Water resources IFRS16 RCV adjustment at 2017-18 FYA CPIH deflated price base</v>
      </c>
      <c r="F119" s="457">
        <f>F82</f>
        <v>0.74411313438885529</v>
      </c>
      <c r="G119" s="457" t="str">
        <f t="shared" ref="G119" si="29">G82</f>
        <v>£m</v>
      </c>
      <c r="H119" s="395"/>
      <c r="I119" s="395"/>
      <c r="J119" s="395"/>
      <c r="K119" s="395"/>
      <c r="L119" s="395"/>
      <c r="M119" s="395"/>
      <c r="N119" s="395"/>
      <c r="O119" s="395"/>
      <c r="P119" s="395"/>
      <c r="Q119" s="395"/>
      <c r="R119" s="395"/>
      <c r="S119" s="395"/>
      <c r="T119" s="395"/>
      <c r="U119" s="395"/>
    </row>
    <row r="120" spans="1:21" s="293" customFormat="1" outlineLevel="1" x14ac:dyDescent="0.2">
      <c r="A120" s="305"/>
      <c r="B120" s="305"/>
      <c r="C120" s="459"/>
      <c r="E120" s="460" t="str">
        <f xml:space="preserve"> Inputs!E$94</f>
        <v>% of RCV to index by RPI - water services</v>
      </c>
      <c r="F120" s="460">
        <f xml:space="preserve"> Inputs!F$94</f>
        <v>0.5</v>
      </c>
      <c r="G120" s="460" t="str">
        <f xml:space="preserve"> Inputs!G$94</f>
        <v>%</v>
      </c>
      <c r="H120" s="307"/>
      <c r="I120" s="307"/>
      <c r="J120" s="307"/>
      <c r="K120" s="307"/>
      <c r="L120" s="307"/>
      <c r="M120" s="307"/>
      <c r="N120" s="307"/>
      <c r="O120" s="307"/>
      <c r="P120" s="307"/>
      <c r="Q120" s="307"/>
      <c r="R120" s="307"/>
      <c r="S120" s="307"/>
      <c r="T120" s="307"/>
      <c r="U120" s="307"/>
    </row>
    <row r="121" spans="1:21" s="261" customFormat="1" outlineLevel="1" x14ac:dyDescent="0.2">
      <c r="A121" s="259"/>
      <c r="B121" s="259"/>
      <c r="C121" s="445"/>
      <c r="D121" s="388"/>
      <c r="E121" s="458" t="s">
        <v>407</v>
      </c>
      <c r="F121" s="458">
        <f xml:space="preserve"> F119 * F120</f>
        <v>0.37205656719442765</v>
      </c>
      <c r="G121" s="458" t="s">
        <v>192</v>
      </c>
      <c r="H121" s="321"/>
      <c r="I121" s="321"/>
      <c r="J121" s="321"/>
      <c r="K121" s="321"/>
      <c r="L121" s="321"/>
      <c r="M121" s="321"/>
      <c r="N121" s="321"/>
      <c r="O121" s="321"/>
      <c r="P121" s="321"/>
      <c r="Q121" s="321"/>
      <c r="R121" s="321"/>
      <c r="S121" s="321"/>
      <c r="T121" s="321"/>
      <c r="U121" s="321"/>
    </row>
    <row r="122" spans="1:21" s="261" customFormat="1" outlineLevel="1" x14ac:dyDescent="0.2">
      <c r="A122" s="259"/>
      <c r="B122" s="259"/>
      <c r="C122" s="445"/>
      <c r="D122" s="388"/>
      <c r="E122" s="458"/>
      <c r="F122" s="458"/>
      <c r="G122" s="458"/>
      <c r="H122" s="321"/>
      <c r="I122" s="321"/>
      <c r="J122" s="321"/>
      <c r="K122" s="321"/>
      <c r="L122" s="321"/>
      <c r="M122" s="321"/>
      <c r="N122" s="321"/>
      <c r="O122" s="321"/>
      <c r="P122" s="321"/>
      <c r="Q122" s="321"/>
      <c r="R122" s="321"/>
      <c r="S122" s="321"/>
      <c r="T122" s="321"/>
      <c r="U122" s="321"/>
    </row>
    <row r="123" spans="1:21" s="272" customFormat="1" outlineLevel="1" x14ac:dyDescent="0.2">
      <c r="A123" s="309"/>
      <c r="B123" s="309"/>
      <c r="C123" s="450"/>
      <c r="D123" s="449"/>
      <c r="E123" s="457" t="str">
        <f t="shared" ref="E123" si="30">E82</f>
        <v>Water resources IFRS16 RCV adjustment at 2017-18 FYA CPIH deflated price base</v>
      </c>
      <c r="F123" s="457">
        <f>F82</f>
        <v>0.74411313438885529</v>
      </c>
      <c r="G123" s="457" t="str">
        <f t="shared" ref="G123" si="31">G82</f>
        <v>£m</v>
      </c>
      <c r="H123" s="395"/>
      <c r="I123" s="395"/>
      <c r="J123" s="395"/>
      <c r="K123" s="395"/>
      <c r="L123" s="395"/>
      <c r="M123" s="395"/>
      <c r="N123" s="395"/>
      <c r="O123" s="395"/>
      <c r="P123" s="395"/>
      <c r="Q123" s="395"/>
      <c r="R123" s="395"/>
      <c r="S123" s="395"/>
      <c r="T123" s="395"/>
      <c r="U123" s="395"/>
    </row>
    <row r="124" spans="1:21" s="293" customFormat="1" outlineLevel="1" x14ac:dyDescent="0.2">
      <c r="A124" s="305"/>
      <c r="B124" s="305"/>
      <c r="C124" s="459"/>
      <c r="E124" s="460" t="str">
        <f xml:space="preserve"> Inputs!E$94</f>
        <v>% of RCV to index by RPI - water services</v>
      </c>
      <c r="F124" s="460">
        <f xml:space="preserve"> Inputs!F$94</f>
        <v>0.5</v>
      </c>
      <c r="G124" s="460" t="str">
        <f xml:space="preserve"> Inputs!G$94</f>
        <v>%</v>
      </c>
      <c r="H124" s="307"/>
      <c r="I124" s="307"/>
      <c r="J124" s="307"/>
      <c r="K124" s="307"/>
      <c r="L124" s="307"/>
      <c r="M124" s="307"/>
      <c r="N124" s="307"/>
      <c r="O124" s="307"/>
      <c r="P124" s="307"/>
      <c r="Q124" s="307"/>
      <c r="R124" s="307"/>
      <c r="S124" s="307"/>
      <c r="T124" s="307"/>
      <c r="U124" s="307"/>
    </row>
    <row r="125" spans="1:21" s="261" customFormat="1" outlineLevel="1" x14ac:dyDescent="0.2">
      <c r="A125" s="259"/>
      <c r="B125" s="259"/>
      <c r="C125" s="445"/>
      <c r="D125" s="388"/>
      <c r="E125" s="458" t="s">
        <v>406</v>
      </c>
      <c r="F125" s="458">
        <f xml:space="preserve"> F123 * (1 - F124)</f>
        <v>0.37205656719442765</v>
      </c>
      <c r="G125" s="458" t="s">
        <v>192</v>
      </c>
      <c r="H125" s="321"/>
      <c r="I125" s="321"/>
      <c r="J125" s="321"/>
      <c r="K125" s="321"/>
      <c r="L125" s="321"/>
      <c r="M125" s="321"/>
      <c r="N125" s="321"/>
      <c r="O125" s="321"/>
      <c r="P125" s="321"/>
      <c r="Q125" s="321"/>
      <c r="R125" s="321"/>
      <c r="S125" s="321"/>
      <c r="T125" s="321"/>
      <c r="U125" s="321"/>
    </row>
    <row r="126" spans="1:21" ht="4.7" customHeight="1" outlineLevel="1" x14ac:dyDescent="0.2">
      <c r="A126" s="259"/>
      <c r="B126" s="259"/>
      <c r="C126" s="445"/>
      <c r="D126" s="388"/>
      <c r="E126" s="387"/>
      <c r="F126" s="387"/>
      <c r="G126" s="387"/>
    </row>
    <row r="127" spans="1:21" ht="12.75" customHeight="1" outlineLevel="1" x14ac:dyDescent="0.2">
      <c r="A127" s="259"/>
      <c r="B127" s="259"/>
      <c r="C127" s="445"/>
      <c r="D127" s="388"/>
      <c r="E127" s="387" t="str">
        <f>E116</f>
        <v>Water resources 2020 RCV RPI inflated ~ 1 April (opening balance excluding IFRS16 adjustment) at 2017-18 CPIH deflated price base</v>
      </c>
      <c r="F127" s="387">
        <f t="shared" ref="F127:G127" si="32">F116</f>
        <v>95.934250054370793</v>
      </c>
      <c r="G127" s="387" t="str">
        <f t="shared" si="32"/>
        <v>£m</v>
      </c>
    </row>
    <row r="128" spans="1:21" ht="12.75" customHeight="1" outlineLevel="1" x14ac:dyDescent="0.2">
      <c r="A128" s="259"/>
      <c r="B128" s="259"/>
      <c r="C128" s="445"/>
      <c r="D128" s="388"/>
      <c r="E128" s="387" t="str">
        <f>E121</f>
        <v>Water resources IFRS16 adjustment RPI inflated RCV at 2017-18 FYA CPIH deflated price base</v>
      </c>
      <c r="F128" s="387">
        <f t="shared" ref="F128:G128" si="33">F121</f>
        <v>0.37205656719442765</v>
      </c>
      <c r="G128" s="387" t="str">
        <f t="shared" si="33"/>
        <v>£m</v>
      </c>
    </row>
    <row r="129" spans="1:21" s="261" customFormat="1" outlineLevel="1" x14ac:dyDescent="0.2">
      <c r="A129" s="259"/>
      <c r="B129" s="259"/>
      <c r="C129" s="260"/>
      <c r="D129" s="127"/>
      <c r="E129" s="392" t="s">
        <v>311</v>
      </c>
      <c r="F129" s="461">
        <f xml:space="preserve"> F127 + F128</f>
        <v>96.306306621565227</v>
      </c>
      <c r="G129" s="291" t="s">
        <v>192</v>
      </c>
      <c r="H129" s="321"/>
      <c r="I129" s="321"/>
      <c r="J129" s="321"/>
      <c r="K129" s="321"/>
      <c r="L129" s="321"/>
      <c r="M129" s="321"/>
      <c r="N129" s="321"/>
      <c r="O129" s="321"/>
      <c r="P129" s="321"/>
      <c r="Q129" s="321"/>
      <c r="R129" s="321"/>
      <c r="S129" s="321"/>
      <c r="T129" s="321"/>
      <c r="U129" s="321"/>
    </row>
    <row r="130" spans="1:21" s="261" customFormat="1" outlineLevel="1" x14ac:dyDescent="0.2">
      <c r="A130" s="259"/>
      <c r="B130" s="259"/>
      <c r="C130" s="260"/>
      <c r="D130" s="127"/>
      <c r="E130" s="400"/>
      <c r="F130" s="288"/>
      <c r="G130" s="288"/>
      <c r="H130" s="321"/>
      <c r="I130" s="321"/>
      <c r="J130" s="321"/>
      <c r="K130" s="321"/>
      <c r="L130" s="321"/>
      <c r="M130" s="321"/>
      <c r="N130" s="321"/>
      <c r="O130" s="321"/>
      <c r="P130" s="321"/>
      <c r="Q130" s="321"/>
      <c r="R130" s="321"/>
      <c r="S130" s="321"/>
      <c r="T130" s="321"/>
      <c r="U130" s="321"/>
    </row>
    <row r="131" spans="1:21" ht="12.75" customHeight="1" outlineLevel="1" x14ac:dyDescent="0.2">
      <c r="A131" s="259"/>
      <c r="B131" s="259"/>
      <c r="C131" s="445"/>
      <c r="D131" s="388"/>
      <c r="E131" s="387" t="str">
        <f>E117</f>
        <v>Water resources 2020 RCV CPIH inflated ~ 1 April (opening balance excluding IFRS16 adjustment) at 2017-18 CPIH deflated price base</v>
      </c>
      <c r="F131" s="387">
        <f>F117</f>
        <v>95.934250054370793</v>
      </c>
      <c r="G131" s="387" t="str">
        <f>G117</f>
        <v>£m</v>
      </c>
    </row>
    <row r="132" spans="1:21" ht="12.75" customHeight="1" outlineLevel="1" x14ac:dyDescent="0.2">
      <c r="A132" s="259"/>
      <c r="B132" s="259"/>
      <c r="C132" s="445"/>
      <c r="D132" s="388"/>
      <c r="E132" s="387" t="str">
        <f>E125</f>
        <v>Water resources IFRS16 adjustment CPIH inflated RCV at 2017-18 FYA CPIH deflated price base</v>
      </c>
      <c r="F132" s="387">
        <f t="shared" ref="F132:G132" si="34">F125</f>
        <v>0.37205656719442765</v>
      </c>
      <c r="G132" s="387" t="str">
        <f t="shared" si="34"/>
        <v>£m</v>
      </c>
    </row>
    <row r="133" spans="1:21" s="272" customFormat="1" outlineLevel="1" x14ac:dyDescent="0.2">
      <c r="A133" s="309"/>
      <c r="B133" s="309"/>
      <c r="C133" s="415"/>
      <c r="D133" s="395"/>
      <c r="E133" s="392" t="s">
        <v>312</v>
      </c>
      <c r="F133" s="461">
        <f xml:space="preserve"> F131 + F132</f>
        <v>96.306306621565227</v>
      </c>
      <c r="G133" s="291" t="s">
        <v>192</v>
      </c>
      <c r="H133" s="395"/>
      <c r="I133" s="395"/>
      <c r="J133" s="395"/>
      <c r="K133" s="395"/>
      <c r="L133" s="395"/>
      <c r="M133" s="395"/>
      <c r="N133" s="395"/>
      <c r="O133" s="395"/>
      <c r="P133" s="395"/>
      <c r="Q133" s="395"/>
      <c r="R133" s="395"/>
      <c r="S133" s="395"/>
      <c r="T133" s="395"/>
      <c r="U133" s="395"/>
    </row>
    <row r="134" spans="1:21" s="261" customFormat="1" outlineLevel="1" x14ac:dyDescent="0.2">
      <c r="A134" s="259"/>
      <c r="B134" s="259"/>
      <c r="C134" s="260"/>
      <c r="D134" s="127"/>
      <c r="E134" s="400"/>
      <c r="F134" s="288"/>
      <c r="G134" s="288"/>
      <c r="H134" s="321"/>
      <c r="I134" s="321"/>
      <c r="J134" s="321"/>
      <c r="K134" s="321"/>
      <c r="L134" s="321"/>
      <c r="M134" s="321"/>
      <c r="N134" s="321"/>
      <c r="O134" s="321"/>
      <c r="P134" s="321"/>
      <c r="Q134" s="321"/>
      <c r="R134" s="321"/>
      <c r="S134" s="321"/>
      <c r="T134" s="321"/>
      <c r="U134" s="321"/>
    </row>
    <row r="135" spans="1:21" s="261" customFormat="1" outlineLevel="1" x14ac:dyDescent="0.2">
      <c r="A135" s="259"/>
      <c r="B135" s="259" t="s">
        <v>313</v>
      </c>
      <c r="C135" s="260"/>
      <c r="D135" s="127"/>
      <c r="E135" s="400"/>
      <c r="F135" s="288"/>
      <c r="G135" s="288"/>
      <c r="H135" s="321"/>
      <c r="I135" s="321"/>
      <c r="J135" s="321"/>
      <c r="K135" s="321"/>
      <c r="L135" s="321"/>
      <c r="M135" s="321"/>
      <c r="N135" s="321"/>
      <c r="O135" s="321"/>
      <c r="P135" s="321"/>
      <c r="Q135" s="321"/>
      <c r="R135" s="321"/>
      <c r="S135" s="321"/>
      <c r="T135" s="321"/>
      <c r="U135" s="321"/>
    </row>
    <row r="136" spans="1:21" s="261" customFormat="1" outlineLevel="1" x14ac:dyDescent="0.2">
      <c r="A136" s="259"/>
      <c r="B136" s="259"/>
      <c r="C136" s="260"/>
      <c r="D136" s="127"/>
      <c r="E136" s="419" t="str">
        <f t="shared" ref="E136:G136" si="35" xml:space="preserve"> E$94</f>
        <v>Total wholesale water RCV at 31 March 2020 post midnight adjustments before allocation to price control units at 2020 FYE price base</v>
      </c>
      <c r="F136" s="290">
        <f t="shared" si="35"/>
        <v>3042.2743594243098</v>
      </c>
      <c r="G136" s="290" t="str">
        <f t="shared" si="35"/>
        <v>£m</v>
      </c>
      <c r="H136" s="321"/>
      <c r="I136" s="321"/>
      <c r="J136" s="321"/>
      <c r="K136" s="321"/>
      <c r="L136" s="321"/>
      <c r="M136" s="321"/>
      <c r="N136" s="321"/>
      <c r="O136" s="321"/>
      <c r="P136" s="321"/>
      <c r="Q136" s="321"/>
      <c r="R136" s="321"/>
      <c r="S136" s="321"/>
      <c r="T136" s="321"/>
      <c r="U136" s="321"/>
    </row>
    <row r="137" spans="1:21" s="293" customFormat="1" outlineLevel="1" x14ac:dyDescent="0.2">
      <c r="A137" s="305"/>
      <c r="B137" s="305"/>
      <c r="C137" s="306"/>
      <c r="D137" s="307"/>
      <c r="E137" s="289" t="str">
        <f xml:space="preserve"> Inputs!E$97</f>
        <v>Water network plus % of total wholesale water RCV ~ 31 March 2020</v>
      </c>
      <c r="F137" s="289">
        <f xml:space="preserve"> Inputs!F$97</f>
        <v>0.93388840350212221</v>
      </c>
      <c r="G137" s="289" t="str">
        <f xml:space="preserve"> Inputs!G$97</f>
        <v>%</v>
      </c>
      <c r="H137" s="307"/>
      <c r="I137" s="307"/>
      <c r="J137" s="307"/>
      <c r="K137" s="307"/>
      <c r="L137" s="307"/>
      <c r="M137" s="307"/>
      <c r="N137" s="307"/>
      <c r="O137" s="307"/>
      <c r="P137" s="307"/>
      <c r="Q137" s="307"/>
      <c r="R137" s="307"/>
      <c r="S137" s="307"/>
      <c r="T137" s="307"/>
      <c r="U137" s="307"/>
    </row>
    <row r="138" spans="1:21" s="388" customFormat="1" outlineLevel="1" x14ac:dyDescent="0.2">
      <c r="A138" s="259"/>
      <c r="B138" s="259"/>
      <c r="C138" s="260"/>
      <c r="D138" s="127"/>
      <c r="E138" s="399" t="str">
        <f xml:space="preserve"> E$89</f>
        <v>Net performance payment / (penalty) applied to RCV for end of period ODI adjustments ~ Water resources at 2020 FYE price base</v>
      </c>
      <c r="F138" s="288">
        <f t="shared" ref="F138:G138" si="36" xml:space="preserve"> F$89</f>
        <v>0</v>
      </c>
      <c r="G138" s="399" t="str">
        <f t="shared" si="36"/>
        <v>£m</v>
      </c>
      <c r="H138" s="127"/>
      <c r="I138" s="127"/>
      <c r="J138" s="127"/>
      <c r="K138" s="127"/>
      <c r="L138" s="127"/>
      <c r="M138" s="127"/>
      <c r="N138" s="127"/>
      <c r="O138" s="127"/>
      <c r="P138" s="127"/>
      <c r="Q138" s="127"/>
      <c r="R138" s="127"/>
      <c r="S138" s="127"/>
      <c r="T138" s="127"/>
      <c r="U138" s="127"/>
    </row>
    <row r="139" spans="1:21" s="261" customFormat="1" outlineLevel="1" x14ac:dyDescent="0.2">
      <c r="A139" s="259"/>
      <c r="B139" s="259"/>
      <c r="C139" s="260"/>
      <c r="D139" s="127"/>
      <c r="E139" s="400" t="str">
        <f xml:space="preserve"> E$90</f>
        <v>Net performance payment / (penalty) applied to RCV for end of period ODI adjustments ~ Water network plus at 2020 FYE price base</v>
      </c>
      <c r="F139" s="288">
        <f t="shared" ref="F139:G139" si="37" xml:space="preserve"> F$90</f>
        <v>0</v>
      </c>
      <c r="G139" s="288" t="str">
        <f t="shared" si="37"/>
        <v>£m</v>
      </c>
      <c r="H139" s="321"/>
      <c r="I139" s="321"/>
      <c r="J139" s="321"/>
      <c r="K139" s="321"/>
      <c r="L139" s="321"/>
      <c r="M139" s="321"/>
      <c r="N139" s="321"/>
      <c r="O139" s="321"/>
      <c r="P139" s="321"/>
      <c r="Q139" s="321"/>
      <c r="R139" s="321"/>
      <c r="S139" s="321"/>
      <c r="T139" s="321"/>
      <c r="U139" s="321"/>
    </row>
    <row r="140" spans="1:21" s="261" customFormat="1" outlineLevel="1" x14ac:dyDescent="0.2">
      <c r="A140" s="259"/>
      <c r="B140" s="259"/>
      <c r="C140" s="260"/>
      <c r="D140" s="127"/>
      <c r="E140" s="400" t="s">
        <v>314</v>
      </c>
      <c r="F140" s="400">
        <f xml:space="preserve"> (F136 - F138 - F139) * F137 + F139</f>
        <v>2841.14474453821</v>
      </c>
      <c r="G140" s="288" t="s">
        <v>192</v>
      </c>
      <c r="H140" s="321"/>
      <c r="I140" s="321"/>
      <c r="J140" s="321"/>
      <c r="K140" s="321"/>
      <c r="L140" s="321"/>
      <c r="M140" s="321"/>
      <c r="N140" s="321"/>
      <c r="O140" s="321"/>
      <c r="P140" s="321"/>
      <c r="Q140" s="321"/>
      <c r="R140" s="321"/>
      <c r="S140" s="321"/>
      <c r="T140" s="321"/>
      <c r="U140" s="321"/>
    </row>
    <row r="141" spans="1:21" s="261" customFormat="1" outlineLevel="1" x14ac:dyDescent="0.2">
      <c r="A141" s="259"/>
      <c r="B141" s="259"/>
      <c r="C141" s="260"/>
      <c r="D141" s="127"/>
      <c r="E141" s="400"/>
      <c r="F141" s="288"/>
      <c r="G141" s="288"/>
      <c r="H141" s="321"/>
      <c r="I141" s="321"/>
      <c r="J141" s="321"/>
      <c r="K141" s="321"/>
      <c r="L141" s="321"/>
      <c r="M141" s="321"/>
      <c r="N141" s="321"/>
      <c r="O141" s="321"/>
      <c r="P141" s="321"/>
      <c r="Q141" s="321"/>
      <c r="R141" s="321"/>
      <c r="S141" s="321"/>
      <c r="T141" s="321"/>
      <c r="U141" s="321"/>
    </row>
    <row r="142" spans="1:21" s="261" customFormat="1" outlineLevel="1" x14ac:dyDescent="0.2">
      <c r="A142" s="259"/>
      <c r="B142" s="259"/>
      <c r="C142" s="260"/>
      <c r="D142" s="127"/>
      <c r="E142" s="419" t="str">
        <f t="shared" ref="E142:G142" si="38" xml:space="preserve"> E$140</f>
        <v>Water network plus opening RCV at 2020 FYE price base</v>
      </c>
      <c r="F142" s="290">
        <f t="shared" si="38"/>
        <v>2841.14474453821</v>
      </c>
      <c r="G142" s="290" t="str">
        <f t="shared" si="38"/>
        <v>£m</v>
      </c>
      <c r="H142" s="321"/>
      <c r="I142" s="321"/>
      <c r="J142" s="321"/>
      <c r="K142" s="321"/>
      <c r="L142" s="321"/>
      <c r="M142" s="321"/>
      <c r="N142" s="321"/>
      <c r="O142" s="321"/>
      <c r="P142" s="321"/>
      <c r="Q142" s="321"/>
      <c r="R142" s="321"/>
      <c r="S142" s="321"/>
      <c r="T142" s="321"/>
      <c r="U142" s="321"/>
    </row>
    <row r="143" spans="1:21" s="293" customFormat="1" outlineLevel="1" x14ac:dyDescent="0.2">
      <c r="A143" s="305"/>
      <c r="B143" s="305"/>
      <c r="C143" s="306"/>
      <c r="D143" s="307"/>
      <c r="E143" s="289" t="str">
        <f xml:space="preserve"> Inputs!E$94</f>
        <v>% of RCV to index by RPI - water services</v>
      </c>
      <c r="F143" s="289">
        <f xml:space="preserve"> Inputs!F$94</f>
        <v>0.5</v>
      </c>
      <c r="G143" s="289" t="str">
        <f xml:space="preserve"> Inputs!G$94</f>
        <v>%</v>
      </c>
      <c r="H143" s="307"/>
      <c r="I143" s="307"/>
      <c r="J143" s="307"/>
      <c r="K143" s="307"/>
      <c r="L143" s="307"/>
      <c r="M143" s="307"/>
      <c r="N143" s="307"/>
      <c r="O143" s="307"/>
      <c r="P143" s="307"/>
      <c r="Q143" s="307"/>
      <c r="R143" s="307"/>
      <c r="S143" s="307"/>
      <c r="T143" s="307"/>
      <c r="U143" s="307"/>
    </row>
    <row r="144" spans="1:21" s="261" customFormat="1" outlineLevel="1" x14ac:dyDescent="0.2">
      <c r="A144" s="259"/>
      <c r="B144" s="259"/>
      <c r="C144" s="260"/>
      <c r="D144" s="127"/>
      <c r="E144" s="400" t="s">
        <v>315</v>
      </c>
      <c r="F144" s="288">
        <f xml:space="preserve"> F142 * F143</f>
        <v>1420.572372269105</v>
      </c>
      <c r="G144" s="288" t="s">
        <v>192</v>
      </c>
      <c r="H144" s="321"/>
      <c r="I144" s="321"/>
      <c r="J144" s="321"/>
      <c r="K144" s="321"/>
      <c r="L144" s="321"/>
      <c r="M144" s="321"/>
      <c r="N144" s="321"/>
      <c r="O144" s="321"/>
      <c r="P144" s="321"/>
      <c r="Q144" s="321"/>
      <c r="R144" s="321"/>
      <c r="S144" s="321"/>
      <c r="T144" s="321"/>
      <c r="U144" s="321"/>
    </row>
    <row r="145" spans="1:21" s="261" customFormat="1" outlineLevel="1" x14ac:dyDescent="0.2">
      <c r="A145" s="259"/>
      <c r="B145" s="259"/>
      <c r="C145" s="260"/>
      <c r="D145" s="127"/>
      <c r="E145" s="400"/>
      <c r="F145" s="288"/>
      <c r="G145" s="288"/>
      <c r="H145" s="321"/>
      <c r="I145" s="321"/>
      <c r="J145" s="321"/>
      <c r="K145" s="321"/>
      <c r="L145" s="321"/>
      <c r="M145" s="321"/>
      <c r="N145" s="321"/>
      <c r="O145" s="321"/>
      <c r="P145" s="321"/>
      <c r="Q145" s="321"/>
      <c r="R145" s="321"/>
      <c r="S145" s="321"/>
      <c r="T145" s="321"/>
      <c r="U145" s="321"/>
    </row>
    <row r="146" spans="1:21" s="261" customFormat="1" outlineLevel="1" x14ac:dyDescent="0.2">
      <c r="A146" s="259"/>
      <c r="B146" s="259"/>
      <c r="C146" s="260"/>
      <c r="D146" s="127"/>
      <c r="E146" s="419" t="str">
        <f t="shared" ref="E146:G146" si="39" xml:space="preserve"> E$140</f>
        <v>Water network plus opening RCV at 2020 FYE price base</v>
      </c>
      <c r="F146" s="290">
        <f t="shared" si="39"/>
        <v>2841.14474453821</v>
      </c>
      <c r="G146" s="290" t="str">
        <f t="shared" si="39"/>
        <v>£m</v>
      </c>
      <c r="H146" s="321"/>
      <c r="I146" s="321"/>
      <c r="J146" s="321"/>
      <c r="K146" s="321"/>
      <c r="L146" s="321"/>
      <c r="M146" s="321"/>
      <c r="N146" s="321"/>
      <c r="O146" s="321"/>
      <c r="P146" s="321"/>
      <c r="Q146" s="321"/>
      <c r="R146" s="321"/>
      <c r="S146" s="321"/>
      <c r="T146" s="321"/>
      <c r="U146" s="321"/>
    </row>
    <row r="147" spans="1:21" s="293" customFormat="1" outlineLevel="1" x14ac:dyDescent="0.2">
      <c r="A147" s="305"/>
      <c r="B147" s="305"/>
      <c r="C147" s="306"/>
      <c r="D147" s="307"/>
      <c r="E147" s="289" t="str">
        <f xml:space="preserve"> Inputs!E$94</f>
        <v>% of RCV to index by RPI - water services</v>
      </c>
      <c r="F147" s="289">
        <f xml:space="preserve"> Inputs!F$94</f>
        <v>0.5</v>
      </c>
      <c r="G147" s="289" t="str">
        <f xml:space="preserve"> Inputs!G$94</f>
        <v>%</v>
      </c>
      <c r="H147" s="307"/>
      <c r="I147" s="307"/>
      <c r="J147" s="307"/>
      <c r="K147" s="307"/>
      <c r="L147" s="307"/>
      <c r="M147" s="307"/>
      <c r="N147" s="307"/>
      <c r="O147" s="307"/>
      <c r="P147" s="307"/>
      <c r="Q147" s="307"/>
      <c r="R147" s="307"/>
      <c r="S147" s="307"/>
      <c r="T147" s="307"/>
      <c r="U147" s="307"/>
    </row>
    <row r="148" spans="1:21" s="261" customFormat="1" outlineLevel="1" x14ac:dyDescent="0.2">
      <c r="A148" s="259"/>
      <c r="B148" s="259"/>
      <c r="C148" s="260"/>
      <c r="D148" s="127"/>
      <c r="E148" s="419" t="s">
        <v>316</v>
      </c>
      <c r="F148" s="288">
        <f xml:space="preserve"> F146 * (1 - F147)</f>
        <v>1420.572372269105</v>
      </c>
      <c r="G148" s="288" t="s">
        <v>192</v>
      </c>
      <c r="H148" s="321"/>
      <c r="I148" s="321"/>
      <c r="J148" s="321"/>
      <c r="K148" s="321"/>
      <c r="L148" s="321"/>
      <c r="M148" s="321"/>
      <c r="N148" s="321"/>
      <c r="O148" s="321"/>
      <c r="P148" s="321"/>
      <c r="Q148" s="321"/>
      <c r="R148" s="321"/>
      <c r="S148" s="321"/>
      <c r="T148" s="321"/>
      <c r="U148" s="321"/>
    </row>
    <row r="149" spans="1:21" s="261" customFormat="1" outlineLevel="1" x14ac:dyDescent="0.2">
      <c r="A149" s="259"/>
      <c r="B149" s="259"/>
      <c r="C149" s="260"/>
      <c r="D149" s="127"/>
      <c r="E149" s="400"/>
      <c r="F149" s="288"/>
      <c r="G149" s="288"/>
      <c r="H149" s="321"/>
      <c r="I149" s="321"/>
      <c r="J149" s="321"/>
      <c r="K149" s="321"/>
      <c r="L149" s="321"/>
      <c r="M149" s="321"/>
      <c r="N149" s="321"/>
      <c r="O149" s="321"/>
      <c r="P149" s="321"/>
      <c r="Q149" s="321"/>
      <c r="R149" s="321"/>
      <c r="S149" s="321"/>
      <c r="T149" s="321"/>
      <c r="U149" s="321"/>
    </row>
    <row r="150" spans="1:21" s="261" customFormat="1" outlineLevel="1" x14ac:dyDescent="0.2">
      <c r="A150" s="259"/>
      <c r="B150" s="123"/>
      <c r="C150" s="124"/>
      <c r="D150" s="126"/>
      <c r="E150" s="290" t="str">
        <f t="shared" ref="E150:G150" si="40" xml:space="preserve"> E$144</f>
        <v>Water network plus RPI linked RCV at 2020 FYE price base</v>
      </c>
      <c r="F150" s="290">
        <f xml:space="preserve"> F$144</f>
        <v>1420.572372269105</v>
      </c>
      <c r="G150" s="290" t="str">
        <f t="shared" si="40"/>
        <v>£m</v>
      </c>
      <c r="H150" s="321"/>
      <c r="I150" s="321"/>
      <c r="J150" s="321"/>
      <c r="K150" s="321"/>
      <c r="L150" s="321"/>
      <c r="M150" s="321"/>
      <c r="N150" s="321"/>
      <c r="O150" s="321"/>
      <c r="P150" s="321"/>
      <c r="Q150" s="321"/>
      <c r="R150" s="321"/>
      <c r="S150" s="321"/>
      <c r="T150" s="321"/>
      <c r="U150" s="321"/>
    </row>
    <row r="151" spans="1:21" s="261" customFormat="1" outlineLevel="1" x14ac:dyDescent="0.2">
      <c r="A151" s="259"/>
      <c r="B151" s="123"/>
      <c r="C151" s="124"/>
      <c r="D151" s="126"/>
      <c r="E151" s="290" t="str">
        <f t="shared" ref="E151:G151" si="41" xml:space="preserve"> E$148</f>
        <v>Water network plus CPIH linked RCV at 2020 FYE price base</v>
      </c>
      <c r="F151" s="290">
        <f t="shared" si="41"/>
        <v>1420.572372269105</v>
      </c>
      <c r="G151" s="290" t="str">
        <f t="shared" si="41"/>
        <v>£m</v>
      </c>
      <c r="H151" s="321"/>
      <c r="I151" s="321"/>
      <c r="J151" s="321"/>
      <c r="K151" s="321"/>
      <c r="L151" s="321"/>
      <c r="M151" s="321"/>
      <c r="N151" s="321"/>
      <c r="O151" s="321"/>
      <c r="P151" s="321"/>
      <c r="Q151" s="321"/>
      <c r="R151" s="321"/>
      <c r="S151" s="321"/>
      <c r="T151" s="321"/>
      <c r="U151" s="321"/>
    </row>
    <row r="152" spans="1:21" ht="4.7" customHeight="1" outlineLevel="1" x14ac:dyDescent="0.2">
      <c r="A152" s="123"/>
      <c r="B152" s="123"/>
      <c r="C152" s="124"/>
      <c r="D152" s="126"/>
    </row>
    <row r="153" spans="1:21" s="237" customFormat="1" outlineLevel="1" x14ac:dyDescent="0.2">
      <c r="A153" s="308"/>
      <c r="B153" s="301"/>
      <c r="C153" s="302"/>
      <c r="D153" s="303"/>
      <c r="E153" s="304" t="str">
        <f xml:space="preserve"> Indexation!E$105</f>
        <v>CPIH deflate from 2020 FYE to 2018 FYA</v>
      </c>
      <c r="F153" s="304">
        <f xml:space="preserve"> Indexation!F$105</f>
        <v>0.9539544945551518</v>
      </c>
      <c r="G153" s="304" t="str">
        <f xml:space="preserve"> Indexation!G$105</f>
        <v>factor</v>
      </c>
      <c r="H153" s="316"/>
      <c r="I153" s="316"/>
      <c r="J153" s="316"/>
      <c r="K153" s="316"/>
      <c r="L153" s="316"/>
      <c r="M153" s="316"/>
      <c r="N153" s="316"/>
      <c r="O153" s="316"/>
      <c r="P153" s="316"/>
      <c r="Q153" s="316"/>
      <c r="R153" s="316"/>
      <c r="S153" s="316"/>
      <c r="T153" s="316"/>
      <c r="U153" s="316"/>
    </row>
    <row r="154" spans="1:21" ht="4.7" customHeight="1" outlineLevel="1" x14ac:dyDescent="0.2">
      <c r="A154" s="123"/>
      <c r="B154" s="123"/>
      <c r="C154" s="124"/>
      <c r="D154" s="126"/>
    </row>
    <row r="155" spans="1:21" ht="12.75" customHeight="1" outlineLevel="1" x14ac:dyDescent="0.2">
      <c r="A155" s="123"/>
      <c r="B155" s="123"/>
      <c r="C155" s="124"/>
      <c r="D155" s="126"/>
      <c r="E155" s="387" t="s">
        <v>389</v>
      </c>
      <c r="F155">
        <f xml:space="preserve"> F150 * F$153</f>
        <v>1355.1613993669871</v>
      </c>
      <c r="G155" t="s">
        <v>192</v>
      </c>
    </row>
    <row r="156" spans="1:21" ht="12.75" customHeight="1" outlineLevel="1" x14ac:dyDescent="0.2">
      <c r="A156" s="123"/>
      <c r="B156" s="123"/>
      <c r="C156" s="124"/>
      <c r="D156" s="126"/>
      <c r="E156" s="387" t="s">
        <v>390</v>
      </c>
      <c r="F156">
        <f xml:space="preserve"> F151 * F$153</f>
        <v>1355.1613993669871</v>
      </c>
      <c r="G156" t="s">
        <v>192</v>
      </c>
    </row>
    <row r="157" spans="1:21" ht="12.75" customHeight="1" outlineLevel="1" x14ac:dyDescent="0.2">
      <c r="A157" s="123"/>
      <c r="B157" s="123"/>
      <c r="C157" s="124"/>
      <c r="D157" s="126"/>
    </row>
    <row r="158" spans="1:21" s="272" customFormat="1" outlineLevel="1" x14ac:dyDescent="0.2">
      <c r="A158" s="309"/>
      <c r="B158" s="309"/>
      <c r="C158" s="450"/>
      <c r="D158" s="449"/>
      <c r="E158" s="457" t="str">
        <f>E83</f>
        <v>Water network plus IFRS16 RCV adjustment at 2017-18 FYA CPIH deflated price base</v>
      </c>
      <c r="F158" s="457">
        <f>F83</f>
        <v>7.2599166773527513</v>
      </c>
      <c r="G158" s="457" t="str">
        <f>G83</f>
        <v>£m</v>
      </c>
      <c r="H158" s="395"/>
      <c r="I158" s="395"/>
      <c r="J158" s="395"/>
      <c r="K158" s="395"/>
      <c r="L158" s="395"/>
      <c r="M158" s="395"/>
      <c r="N158" s="395"/>
      <c r="O158" s="395"/>
      <c r="P158" s="395"/>
      <c r="Q158" s="395"/>
      <c r="R158" s="395"/>
      <c r="S158" s="395"/>
      <c r="T158" s="395"/>
      <c r="U158" s="395"/>
    </row>
    <row r="159" spans="1:21" s="293" customFormat="1" outlineLevel="1" x14ac:dyDescent="0.2">
      <c r="A159" s="305"/>
      <c r="B159" s="305"/>
      <c r="C159" s="459"/>
      <c r="E159" s="460" t="str">
        <f xml:space="preserve"> Inputs!E$94</f>
        <v>% of RCV to index by RPI - water services</v>
      </c>
      <c r="F159" s="460">
        <f xml:space="preserve"> Inputs!F$94</f>
        <v>0.5</v>
      </c>
      <c r="G159" s="460" t="str">
        <f xml:space="preserve"> Inputs!G$94</f>
        <v>%</v>
      </c>
      <c r="H159" s="307"/>
      <c r="I159" s="307"/>
      <c r="J159" s="307"/>
      <c r="K159" s="307"/>
      <c r="L159" s="307"/>
      <c r="M159" s="307"/>
      <c r="N159" s="307"/>
      <c r="O159" s="307"/>
      <c r="P159" s="307"/>
      <c r="Q159" s="307"/>
      <c r="R159" s="307"/>
      <c r="S159" s="307"/>
      <c r="T159" s="307"/>
      <c r="U159" s="307"/>
    </row>
    <row r="160" spans="1:21" s="261" customFormat="1" outlineLevel="1" x14ac:dyDescent="0.2">
      <c r="A160" s="259"/>
      <c r="B160" s="259"/>
      <c r="C160" s="445"/>
      <c r="D160" s="388"/>
      <c r="E160" s="458" t="s">
        <v>405</v>
      </c>
      <c r="F160" s="458">
        <f xml:space="preserve"> F158 * F159</f>
        <v>3.6299583386763756</v>
      </c>
      <c r="G160" s="458" t="s">
        <v>192</v>
      </c>
      <c r="H160" s="321"/>
      <c r="I160" s="321"/>
      <c r="J160" s="321"/>
      <c r="K160" s="321"/>
      <c r="L160" s="321"/>
      <c r="M160" s="321"/>
      <c r="N160" s="321"/>
      <c r="O160" s="321"/>
      <c r="P160" s="321"/>
      <c r="Q160" s="321"/>
      <c r="R160" s="321"/>
      <c r="S160" s="321"/>
      <c r="T160" s="321"/>
      <c r="U160" s="321"/>
    </row>
    <row r="161" spans="1:21" s="261" customFormat="1" outlineLevel="1" x14ac:dyDescent="0.2">
      <c r="A161" s="259"/>
      <c r="B161" s="259"/>
      <c r="C161" s="445"/>
      <c r="D161" s="388"/>
      <c r="E161" s="458"/>
      <c r="F161" s="458"/>
      <c r="G161" s="458"/>
      <c r="H161" s="321"/>
      <c r="I161" s="321"/>
      <c r="J161" s="321"/>
      <c r="K161" s="321"/>
      <c r="L161" s="321"/>
      <c r="M161" s="321"/>
      <c r="N161" s="321"/>
      <c r="O161" s="321"/>
      <c r="P161" s="321"/>
      <c r="Q161" s="321"/>
      <c r="R161" s="321"/>
      <c r="S161" s="321"/>
      <c r="T161" s="321"/>
      <c r="U161" s="321"/>
    </row>
    <row r="162" spans="1:21" s="272" customFormat="1" outlineLevel="1" x14ac:dyDescent="0.2">
      <c r="A162" s="309"/>
      <c r="B162" s="309"/>
      <c r="C162" s="450"/>
      <c r="D162" s="449"/>
      <c r="E162" s="457" t="str">
        <f>E83</f>
        <v>Water network plus IFRS16 RCV adjustment at 2017-18 FYA CPIH deflated price base</v>
      </c>
      <c r="F162" s="457">
        <f t="shared" ref="F162:G162" si="42">F83</f>
        <v>7.2599166773527513</v>
      </c>
      <c r="G162" s="457" t="str">
        <f t="shared" si="42"/>
        <v>£m</v>
      </c>
      <c r="H162" s="395"/>
      <c r="I162" s="395"/>
      <c r="J162" s="395"/>
      <c r="K162" s="395"/>
      <c r="L162" s="395"/>
      <c r="M162" s="395"/>
      <c r="N162" s="395"/>
      <c r="O162" s="395"/>
      <c r="P162" s="395"/>
      <c r="Q162" s="395"/>
      <c r="R162" s="395"/>
      <c r="S162" s="395"/>
      <c r="T162" s="395"/>
      <c r="U162" s="395"/>
    </row>
    <row r="163" spans="1:21" s="293" customFormat="1" outlineLevel="1" x14ac:dyDescent="0.2">
      <c r="A163" s="305"/>
      <c r="B163" s="305"/>
      <c r="C163" s="459"/>
      <c r="E163" s="460" t="str">
        <f xml:space="preserve"> Inputs!E$94</f>
        <v>% of RCV to index by RPI - water services</v>
      </c>
      <c r="F163" s="460">
        <f xml:space="preserve"> Inputs!F$94</f>
        <v>0.5</v>
      </c>
      <c r="G163" s="460" t="str">
        <f xml:space="preserve"> Inputs!G$94</f>
        <v>%</v>
      </c>
      <c r="H163" s="307"/>
      <c r="I163" s="307"/>
      <c r="J163" s="307"/>
      <c r="K163" s="307"/>
      <c r="L163" s="307"/>
      <c r="M163" s="307"/>
      <c r="N163" s="307"/>
      <c r="O163" s="307"/>
      <c r="P163" s="307"/>
      <c r="Q163" s="307"/>
      <c r="R163" s="307"/>
      <c r="S163" s="307"/>
      <c r="T163" s="307"/>
      <c r="U163" s="307"/>
    </row>
    <row r="164" spans="1:21" s="261" customFormat="1" outlineLevel="1" x14ac:dyDescent="0.2">
      <c r="A164" s="259"/>
      <c r="B164" s="259"/>
      <c r="C164" s="445"/>
      <c r="D164" s="388"/>
      <c r="E164" s="458" t="s">
        <v>404</v>
      </c>
      <c r="F164" s="458">
        <f xml:space="preserve"> F162 * (1 - F163)</f>
        <v>3.6299583386763756</v>
      </c>
      <c r="G164" s="458" t="s">
        <v>192</v>
      </c>
      <c r="H164" s="321"/>
      <c r="I164" s="321"/>
      <c r="J164" s="321"/>
      <c r="K164" s="321"/>
      <c r="L164" s="321"/>
      <c r="M164" s="321"/>
      <c r="N164" s="321"/>
      <c r="O164" s="321"/>
      <c r="P164" s="321"/>
      <c r="Q164" s="321"/>
      <c r="R164" s="321"/>
      <c r="S164" s="321"/>
      <c r="T164" s="321"/>
      <c r="U164" s="321"/>
    </row>
    <row r="165" spans="1:21" ht="4.7" customHeight="1" outlineLevel="1" x14ac:dyDescent="0.2">
      <c r="A165" s="259"/>
      <c r="B165" s="259"/>
      <c r="C165" s="445"/>
      <c r="D165" s="388"/>
      <c r="E165" s="387"/>
      <c r="F165" s="387"/>
      <c r="G165" s="387"/>
    </row>
    <row r="166" spans="1:21" ht="12.75" customHeight="1" outlineLevel="1" x14ac:dyDescent="0.2">
      <c r="A166" s="259"/>
      <c r="B166" s="259"/>
      <c r="C166" s="445"/>
      <c r="D166" s="388"/>
      <c r="E166" s="387" t="str">
        <f>E155</f>
        <v>Water network plus RCV RPI inflated ~ 1 April (opening balance excluding IFRS16 adjustment) at 2017-18 CPIH deflated price base</v>
      </c>
      <c r="F166" s="387">
        <f t="shared" ref="F166:G166" si="43">F155</f>
        <v>1355.1613993669871</v>
      </c>
      <c r="G166" s="387" t="str">
        <f t="shared" si="43"/>
        <v>£m</v>
      </c>
    </row>
    <row r="167" spans="1:21" ht="12.75" customHeight="1" outlineLevel="1" x14ac:dyDescent="0.2">
      <c r="A167" s="259"/>
      <c r="B167" s="259"/>
      <c r="C167" s="445"/>
      <c r="D167" s="388"/>
      <c r="E167" s="387" t="str">
        <f>E160</f>
        <v>Water network plus IFRS16 adjustment RPI inflated RCV at 2017-18 FYA CPIH deflated price base</v>
      </c>
      <c r="F167" s="387">
        <f t="shared" ref="F167:G167" si="44">F160</f>
        <v>3.6299583386763756</v>
      </c>
      <c r="G167" s="387" t="str">
        <f t="shared" si="44"/>
        <v>£m</v>
      </c>
    </row>
    <row r="168" spans="1:21" s="261" customFormat="1" outlineLevel="1" x14ac:dyDescent="0.2">
      <c r="A168" s="259"/>
      <c r="B168" s="123"/>
      <c r="C168" s="124"/>
      <c r="D168" s="126"/>
      <c r="E168" s="291" t="s">
        <v>317</v>
      </c>
      <c r="F168" s="461">
        <f xml:space="preserve"> F166 + F167</f>
        <v>1358.7913577056636</v>
      </c>
      <c r="G168" s="291" t="s">
        <v>192</v>
      </c>
      <c r="H168" s="321"/>
      <c r="I168" s="321"/>
      <c r="J168" s="321"/>
      <c r="K168" s="321"/>
      <c r="L168" s="321"/>
      <c r="M168" s="321"/>
      <c r="N168" s="321"/>
      <c r="O168" s="321"/>
      <c r="P168" s="321"/>
      <c r="Q168" s="321"/>
      <c r="R168" s="321"/>
      <c r="S168" s="321"/>
      <c r="T168" s="321"/>
      <c r="U168" s="321"/>
    </row>
    <row r="169" spans="1:21" s="126" customFormat="1" outlineLevel="1" x14ac:dyDescent="0.2">
      <c r="A169" s="259"/>
      <c r="B169" s="123"/>
      <c r="C169" s="124"/>
      <c r="E169" s="5"/>
      <c r="F169" s="213"/>
      <c r="G169" s="5"/>
      <c r="H169" s="127"/>
      <c r="I169" s="127"/>
      <c r="J169" s="127"/>
      <c r="K169" s="127"/>
      <c r="L169" s="127"/>
      <c r="M169" s="127"/>
      <c r="N169" s="127"/>
      <c r="O169" s="127"/>
      <c r="P169" s="127"/>
      <c r="Q169" s="127"/>
      <c r="R169" s="127"/>
      <c r="S169" s="127"/>
      <c r="T169" s="127"/>
      <c r="U169" s="127"/>
    </row>
    <row r="170" spans="1:21" s="126" customFormat="1" outlineLevel="1" x14ac:dyDescent="0.2">
      <c r="A170" s="259"/>
      <c r="B170" s="123"/>
      <c r="C170" s="445"/>
      <c r="D170" s="388"/>
      <c r="E170" s="457" t="str">
        <f>E156</f>
        <v>Water network plus RCV CPIH inflated ~ 1 April (opening balance excluding IFRS16 adjustment) at 2017-18 CPIH deflated price base</v>
      </c>
      <c r="F170" s="457">
        <f t="shared" ref="F170:G170" si="45">F156</f>
        <v>1355.1613993669871</v>
      </c>
      <c r="G170" s="457" t="str">
        <f t="shared" si="45"/>
        <v>£m</v>
      </c>
      <c r="H170" s="127"/>
      <c r="I170" s="127"/>
      <c r="J170" s="127"/>
      <c r="K170" s="127"/>
      <c r="L170" s="127"/>
      <c r="M170" s="127"/>
      <c r="N170" s="127"/>
      <c r="O170" s="127"/>
      <c r="P170" s="127"/>
      <c r="Q170" s="127"/>
      <c r="R170" s="127"/>
      <c r="S170" s="127"/>
      <c r="T170" s="127"/>
      <c r="U170" s="127"/>
    </row>
    <row r="171" spans="1:21" s="126" customFormat="1" outlineLevel="1" x14ac:dyDescent="0.2">
      <c r="A171" s="259"/>
      <c r="B171" s="123"/>
      <c r="C171" s="445"/>
      <c r="D171" s="388"/>
      <c r="E171" s="457" t="str">
        <f>E164</f>
        <v>Water network plus IFRS16 adjustment CPIH inflated RCV at 2017-18 FYA CPIH deflated price base</v>
      </c>
      <c r="F171" s="457">
        <f t="shared" ref="F171:G171" si="46">F164</f>
        <v>3.6299583386763756</v>
      </c>
      <c r="G171" s="457" t="str">
        <f t="shared" si="46"/>
        <v>£m</v>
      </c>
      <c r="H171" s="127"/>
      <c r="I171" s="127"/>
      <c r="J171" s="127"/>
      <c r="K171" s="127"/>
      <c r="L171" s="127"/>
      <c r="M171" s="127"/>
      <c r="N171" s="127"/>
      <c r="O171" s="127"/>
      <c r="P171" s="127"/>
      <c r="Q171" s="127"/>
      <c r="R171" s="127"/>
      <c r="S171" s="127"/>
      <c r="T171" s="127"/>
      <c r="U171" s="127"/>
    </row>
    <row r="172" spans="1:21" s="261" customFormat="1" outlineLevel="1" x14ac:dyDescent="0.2">
      <c r="A172" s="259"/>
      <c r="B172" s="123"/>
      <c r="C172" s="124"/>
      <c r="D172" s="126"/>
      <c r="E172" s="291" t="s">
        <v>318</v>
      </c>
      <c r="F172" s="461">
        <f xml:space="preserve"> F170 + F171</f>
        <v>1358.7913577056636</v>
      </c>
      <c r="G172" s="291" t="s">
        <v>192</v>
      </c>
      <c r="H172" s="321"/>
      <c r="I172" s="321"/>
      <c r="J172" s="321"/>
      <c r="K172" s="321"/>
      <c r="L172" s="321"/>
      <c r="M172" s="321"/>
      <c r="N172" s="321"/>
      <c r="O172" s="321"/>
      <c r="P172" s="321"/>
      <c r="Q172" s="321"/>
      <c r="R172" s="321"/>
      <c r="S172" s="321"/>
      <c r="T172" s="321"/>
      <c r="U172" s="321"/>
    </row>
    <row r="173" spans="1:21" s="261" customFormat="1" outlineLevel="1" x14ac:dyDescent="0.2">
      <c r="A173" s="259"/>
      <c r="B173" s="123"/>
      <c r="C173" s="124"/>
      <c r="D173" s="126"/>
      <c r="H173" s="321"/>
      <c r="I173" s="321"/>
      <c r="J173" s="321"/>
      <c r="K173" s="321"/>
      <c r="L173" s="321"/>
      <c r="M173" s="321"/>
      <c r="N173" s="321"/>
      <c r="O173" s="321"/>
      <c r="P173" s="321"/>
      <c r="Q173" s="321"/>
      <c r="R173" s="321"/>
      <c r="S173" s="321"/>
      <c r="T173" s="321"/>
      <c r="U173" s="321"/>
    </row>
    <row r="174" spans="1:21" x14ac:dyDescent="0.2">
      <c r="A174" s="204"/>
      <c r="B174" s="204"/>
      <c r="C174" s="132"/>
      <c r="D174" s="213"/>
      <c r="H174"/>
      <c r="I174"/>
      <c r="J174"/>
      <c r="K174"/>
      <c r="L174"/>
      <c r="M174"/>
      <c r="N174"/>
      <c r="O174"/>
      <c r="P174"/>
      <c r="Q174"/>
      <c r="R174"/>
      <c r="S174"/>
      <c r="T174"/>
      <c r="U174"/>
    </row>
    <row r="175" spans="1:21" ht="12.75" customHeight="1" x14ac:dyDescent="0.2">
      <c r="A175" s="81" t="s">
        <v>319</v>
      </c>
      <c r="B175" s="81"/>
      <c r="C175" s="82"/>
      <c r="D175" s="81"/>
      <c r="E175" s="81"/>
      <c r="F175" s="81"/>
      <c r="G175" s="81"/>
      <c r="H175" s="81"/>
      <c r="I175" s="81"/>
      <c r="J175" s="81"/>
      <c r="K175" s="81"/>
      <c r="L175" s="81"/>
      <c r="M175" s="81"/>
      <c r="N175" s="81"/>
      <c r="O175" s="81"/>
      <c r="P175" s="81"/>
      <c r="Q175" s="81"/>
      <c r="R175" s="81"/>
      <c r="S175" s="81"/>
      <c r="T175" s="81"/>
      <c r="U175" s="81"/>
    </row>
    <row r="176" spans="1:21" outlineLevel="1" x14ac:dyDescent="0.2">
      <c r="A176" s="204"/>
      <c r="B176" s="204"/>
      <c r="C176" s="132"/>
      <c r="D176" s="213"/>
      <c r="H176"/>
      <c r="I176"/>
      <c r="J176"/>
      <c r="K176"/>
      <c r="L176"/>
      <c r="M176"/>
      <c r="N176"/>
      <c r="O176"/>
      <c r="P176"/>
      <c r="Q176"/>
      <c r="R176"/>
      <c r="S176"/>
      <c r="T176"/>
      <c r="U176"/>
    </row>
    <row r="177" spans="1:21" s="261" customFormat="1" outlineLevel="1" x14ac:dyDescent="0.2">
      <c r="A177" s="259"/>
      <c r="B177" s="259" t="s">
        <v>320</v>
      </c>
      <c r="C177" s="260"/>
      <c r="D177" s="127"/>
    </row>
    <row r="178" spans="1:21" s="293" customFormat="1" outlineLevel="1" x14ac:dyDescent="0.2">
      <c r="A178" s="305"/>
      <c r="B178" s="305"/>
      <c r="C178" s="306"/>
      <c r="D178" s="307"/>
      <c r="E178" s="268" t="str">
        <f xml:space="preserve"> Inputs!E$104</f>
        <v>Wholesale wastewater closing RCV at 31 March 2020 in 2012-13 prices (PR14 FD)</v>
      </c>
      <c r="F178" s="268">
        <f xml:space="preserve"> Inputs!F$104</f>
        <v>4275.4441254251597</v>
      </c>
      <c r="G178" s="268" t="str">
        <f xml:space="preserve"> Inputs!G$104</f>
        <v>£m</v>
      </c>
      <c r="H178" s="307"/>
      <c r="I178" s="307"/>
      <c r="J178" s="307"/>
      <c r="K178" s="307"/>
      <c r="L178" s="307"/>
      <c r="M178" s="307"/>
      <c r="N178" s="307"/>
      <c r="O178" s="307"/>
      <c r="P178" s="307"/>
      <c r="Q178" s="307"/>
      <c r="R178" s="307"/>
      <c r="S178" s="307"/>
      <c r="T178" s="307"/>
      <c r="U178" s="307"/>
    </row>
    <row r="179" spans="1:21" s="293" customFormat="1" outlineLevel="1" x14ac:dyDescent="0.2">
      <c r="A179" s="305"/>
      <c r="B179" s="305"/>
      <c r="C179" s="306"/>
      <c r="D179" s="307"/>
      <c r="E179" s="268" t="str">
        <f xml:space="preserve"> Inputs!E$105</f>
        <v>Wastewater ~ Total Adjustment RCV carry forward to PR19</v>
      </c>
      <c r="F179" s="268">
        <f xml:space="preserve"> Inputs!F$105</f>
        <v>-2.1581027567334434</v>
      </c>
      <c r="G179" s="268" t="str">
        <f xml:space="preserve"> Inputs!G$105</f>
        <v>£m</v>
      </c>
      <c r="H179" s="307"/>
      <c r="I179" s="307"/>
      <c r="J179" s="307"/>
      <c r="K179" s="307"/>
      <c r="L179" s="307"/>
      <c r="M179" s="307"/>
      <c r="N179" s="307"/>
      <c r="O179" s="307"/>
      <c r="P179" s="307"/>
      <c r="Q179" s="307"/>
      <c r="R179" s="307"/>
      <c r="S179" s="307"/>
      <c r="T179" s="307"/>
      <c r="U179" s="307"/>
    </row>
    <row r="180" spans="1:21" s="293" customFormat="1" outlineLevel="1" x14ac:dyDescent="0.2">
      <c r="A180" s="305"/>
      <c r="B180" s="305"/>
      <c r="C180" s="306"/>
      <c r="D180" s="307"/>
      <c r="E180" s="268" t="str">
        <f xml:space="preserve"> Inputs!E$106</f>
        <v>Wastewater ~ CIS RCV inflation correction</v>
      </c>
      <c r="F180" s="268">
        <f xml:space="preserve"> Inputs!F$106</f>
        <v>-64.969383551380091</v>
      </c>
      <c r="G180" s="268" t="str">
        <f xml:space="preserve"> Inputs!G$106</f>
        <v>£m</v>
      </c>
      <c r="H180" s="307"/>
      <c r="I180" s="307"/>
      <c r="J180" s="307"/>
      <c r="K180" s="307"/>
      <c r="L180" s="307"/>
      <c r="M180" s="307"/>
      <c r="N180" s="307"/>
      <c r="O180" s="307"/>
      <c r="P180" s="307"/>
      <c r="Q180" s="307"/>
      <c r="R180" s="307"/>
      <c r="S180" s="307"/>
      <c r="T180" s="307"/>
      <c r="U180" s="307"/>
    </row>
    <row r="181" spans="1:21" s="293" customFormat="1" outlineLevel="1" x14ac:dyDescent="0.2">
      <c r="A181" s="305"/>
      <c r="B181" s="305"/>
      <c r="C181" s="306"/>
      <c r="D181" s="307"/>
      <c r="E181" s="268" t="str">
        <f xml:space="preserve"> Inputs!E$107</f>
        <v>Net performance payment / (penalty) applied to RCV for end of period ODI adjustments ~ Wastewater network plus</v>
      </c>
      <c r="F181" s="268">
        <f xml:space="preserve"> Inputs!F$107</f>
        <v>0</v>
      </c>
      <c r="G181" s="268" t="str">
        <f xml:space="preserve"> Inputs!G$107</f>
        <v>£m</v>
      </c>
      <c r="H181" s="307"/>
      <c r="I181" s="307"/>
      <c r="J181" s="307"/>
      <c r="K181" s="307"/>
      <c r="L181" s="307"/>
      <c r="M181" s="307"/>
      <c r="N181" s="307"/>
      <c r="O181" s="307"/>
      <c r="P181" s="307"/>
      <c r="Q181" s="307"/>
      <c r="R181" s="307"/>
      <c r="S181" s="307"/>
      <c r="T181" s="307"/>
      <c r="U181" s="307"/>
    </row>
    <row r="182" spans="1:21" s="293" customFormat="1" outlineLevel="1" x14ac:dyDescent="0.2">
      <c r="A182" s="305"/>
      <c r="B182" s="305"/>
      <c r="C182" s="306"/>
      <c r="D182" s="307"/>
      <c r="E182" s="268" t="str">
        <f xml:space="preserve"> Inputs!E$108</f>
        <v>Wastewater: RCV adjustment from totex menu model</v>
      </c>
      <c r="F182" s="268">
        <f xml:space="preserve"> Inputs!F$108</f>
        <v>-133.57353653344134</v>
      </c>
      <c r="G182" s="268" t="str">
        <f xml:space="preserve"> Inputs!G$108</f>
        <v>£m</v>
      </c>
      <c r="H182" s="307"/>
      <c r="I182" s="307"/>
      <c r="J182" s="307"/>
      <c r="K182" s="307"/>
      <c r="L182" s="307"/>
      <c r="M182" s="307"/>
      <c r="N182" s="307"/>
      <c r="O182" s="307"/>
      <c r="P182" s="307"/>
      <c r="Q182" s="307"/>
      <c r="R182" s="307"/>
      <c r="S182" s="307"/>
      <c r="T182" s="307"/>
      <c r="U182" s="307"/>
    </row>
    <row r="183" spans="1:21" ht="4.7" customHeight="1" outlineLevel="1" x14ac:dyDescent="0.2">
      <c r="A183" s="259"/>
      <c r="B183" s="259"/>
      <c r="C183" s="260"/>
      <c r="D183" s="127"/>
      <c r="H183"/>
      <c r="I183"/>
      <c r="J183"/>
      <c r="K183"/>
      <c r="L183"/>
      <c r="M183"/>
      <c r="N183"/>
      <c r="O183"/>
      <c r="P183"/>
      <c r="Q183"/>
      <c r="R183"/>
      <c r="S183"/>
      <c r="T183"/>
      <c r="U183"/>
    </row>
    <row r="184" spans="1:21" s="237" customFormat="1" outlineLevel="1" x14ac:dyDescent="0.2">
      <c r="A184" s="308"/>
      <c r="B184" s="308"/>
      <c r="C184" s="312"/>
      <c r="D184" s="313"/>
      <c r="E184" s="304" t="str">
        <f xml:space="preserve"> Indexation!E$82</f>
        <v>RPI inflate from 2013 FYA to 2020 FYE</v>
      </c>
      <c r="F184" s="304">
        <f xml:space="preserve"> Indexation!F$82</f>
        <v>1.2013409625012774</v>
      </c>
      <c r="G184" s="304" t="str">
        <f xml:space="preserve"> Indexation!G$82</f>
        <v>factor</v>
      </c>
      <c r="H184" s="304"/>
      <c r="I184" s="304"/>
      <c r="J184" s="304"/>
      <c r="K184" s="304"/>
      <c r="L184" s="304"/>
      <c r="M184" s="304"/>
      <c r="N184" s="304"/>
      <c r="O184" s="304"/>
      <c r="P184" s="304"/>
      <c r="Q184" s="304"/>
      <c r="R184" s="304"/>
      <c r="S184" s="304"/>
      <c r="T184" s="304"/>
      <c r="U184" s="304"/>
    </row>
    <row r="185" spans="1:21" ht="4.7" customHeight="1" outlineLevel="1" x14ac:dyDescent="0.2">
      <c r="A185" s="259"/>
      <c r="B185" s="259"/>
      <c r="C185" s="260"/>
      <c r="D185" s="127"/>
      <c r="H185"/>
      <c r="I185"/>
      <c r="J185"/>
      <c r="K185"/>
      <c r="L185"/>
      <c r="M185"/>
      <c r="N185"/>
      <c r="O185"/>
      <c r="P185"/>
      <c r="Q185"/>
      <c r="R185"/>
      <c r="S185"/>
      <c r="T185"/>
      <c r="U185"/>
    </row>
    <row r="186" spans="1:21" s="126" customFormat="1" outlineLevel="1" x14ac:dyDescent="0.2">
      <c r="A186" s="259"/>
      <c r="B186" s="259"/>
      <c r="C186" s="260"/>
      <c r="D186" s="127"/>
      <c r="E186" s="265" t="str">
        <f xml:space="preserve"> E178 &amp; " at 2020 FYE price base"</f>
        <v>Wholesale wastewater closing RCV at 31 March 2020 in 2012-13 prices (PR14 FD) at 2020 FYE price base</v>
      </c>
      <c r="F186" s="372">
        <f xml:space="preserve"> F178 * F$184</f>
        <v>5136.2661607586933</v>
      </c>
      <c r="G186" s="265" t="s">
        <v>192</v>
      </c>
    </row>
    <row r="187" spans="1:21" s="402" customFormat="1" outlineLevel="1" x14ac:dyDescent="0.2">
      <c r="A187" s="259"/>
      <c r="B187" s="259"/>
      <c r="C187" s="260"/>
      <c r="D187" s="127"/>
      <c r="E187" s="265" t="str">
        <f xml:space="preserve"> E179 &amp; " at 2020 FYE price base"</f>
        <v>Wastewater ~ Total Adjustment RCV carry forward to PR19 at 2020 FYE price base</v>
      </c>
      <c r="F187" s="372">
        <f xml:space="preserve"> F179 * F$184</f>
        <v>-2.5926172429508152</v>
      </c>
      <c r="G187" s="265" t="s">
        <v>192</v>
      </c>
    </row>
    <row r="188" spans="1:21" s="402" customFormat="1" outlineLevel="1" x14ac:dyDescent="0.2">
      <c r="A188" s="259"/>
      <c r="B188" s="259"/>
      <c r="C188" s="260"/>
      <c r="D188" s="127"/>
      <c r="E188" s="265" t="str">
        <f xml:space="preserve"> E180 &amp; " at 2020 FYE price base"</f>
        <v>Wastewater ~ CIS RCV inflation correction at 2020 FYE price base</v>
      </c>
      <c r="F188" s="372">
        <f xml:space="preserve"> F180 * F$184</f>
        <v>-78.050381768729622</v>
      </c>
      <c r="G188" s="265" t="s">
        <v>192</v>
      </c>
    </row>
    <row r="189" spans="1:21" s="402" customFormat="1" outlineLevel="1" x14ac:dyDescent="0.2">
      <c r="A189" s="259"/>
      <c r="B189" s="259"/>
      <c r="C189" s="260"/>
      <c r="D189" s="127"/>
      <c r="E189" s="265" t="str">
        <f xml:space="preserve"> E181 &amp; " at 2020 FYE price base"</f>
        <v>Net performance payment / (penalty) applied to RCV for end of period ODI adjustments ~ Wastewater network plus at 2020 FYE price base</v>
      </c>
      <c r="F189" s="372">
        <f xml:space="preserve"> F181 * F$184</f>
        <v>0</v>
      </c>
      <c r="G189" s="265" t="s">
        <v>192</v>
      </c>
    </row>
    <row r="190" spans="1:21" s="402" customFormat="1" outlineLevel="1" x14ac:dyDescent="0.2">
      <c r="A190" s="259"/>
      <c r="B190" s="259"/>
      <c r="C190" s="260"/>
      <c r="D190" s="127"/>
      <c r="E190" s="265" t="str">
        <f xml:space="preserve"> E182 &amp; " at 2020 FYE price base"</f>
        <v>Wastewater: RCV adjustment from totex menu model at 2020 FYE price base</v>
      </c>
      <c r="F190" s="372">
        <f xml:space="preserve"> F182 * F$184</f>
        <v>-160.46736094378397</v>
      </c>
      <c r="G190" s="265" t="s">
        <v>192</v>
      </c>
    </row>
    <row r="191" spans="1:21" s="261" customFormat="1" outlineLevel="1" x14ac:dyDescent="0.2">
      <c r="A191" s="259"/>
      <c r="B191" s="259"/>
      <c r="C191" s="260"/>
      <c r="D191" s="127"/>
      <c r="E191" s="267"/>
      <c r="F191" s="267"/>
      <c r="G191" s="267"/>
    </row>
    <row r="192" spans="1:21" s="261" customFormat="1" outlineLevel="1" x14ac:dyDescent="0.2">
      <c r="A192" s="259"/>
      <c r="B192" s="259"/>
      <c r="C192" s="260"/>
      <c r="D192" s="127"/>
      <c r="E192" s="267" t="str">
        <f xml:space="preserve"> Inputs!E$114</f>
        <v>Bioresources RCV (prior to midnight adjustments) 31 March 2020</v>
      </c>
      <c r="F192" s="267">
        <f xml:space="preserve"> Inputs!F$114</f>
        <v>312.64077700561512</v>
      </c>
      <c r="G192" s="267" t="str">
        <f xml:space="preserve"> Inputs!G$114</f>
        <v>£m</v>
      </c>
    </row>
    <row r="193" spans="1:21" s="293" customFormat="1" outlineLevel="1" x14ac:dyDescent="0.2">
      <c r="A193" s="305"/>
      <c r="B193" s="305"/>
      <c r="C193" s="306"/>
      <c r="D193" s="307"/>
      <c r="E193" s="268" t="str">
        <f xml:space="preserve"> Inputs!E$109</f>
        <v>Wastewater ~ Other adjustment to wholesale RCV</v>
      </c>
      <c r="F193" s="268">
        <f xml:space="preserve"> Inputs!F$109</f>
        <v>0</v>
      </c>
      <c r="G193" s="268" t="str">
        <f xml:space="preserve"> Inputs!G$109</f>
        <v>£m</v>
      </c>
      <c r="H193" s="307"/>
      <c r="I193" s="307"/>
      <c r="J193" s="307"/>
      <c r="K193" s="307"/>
      <c r="L193" s="307"/>
      <c r="M193" s="307"/>
      <c r="N193" s="307"/>
      <c r="O193" s="307"/>
      <c r="P193" s="307"/>
      <c r="Q193" s="307"/>
      <c r="R193" s="307"/>
      <c r="S193" s="307"/>
      <c r="T193" s="307"/>
      <c r="U193" s="307"/>
    </row>
    <row r="194" spans="1:21" s="294" customFormat="1" outlineLevel="1" x14ac:dyDescent="0.2">
      <c r="A194" s="305"/>
      <c r="B194" s="305"/>
      <c r="C194" s="306"/>
      <c r="D194" s="307"/>
      <c r="E194" s="268" t="str">
        <f xml:space="preserve"> Inputs!E$110</f>
        <v>Wastewater ~ NPV effect of 50% of proceeds from disposals of interest in land</v>
      </c>
      <c r="F194" s="268">
        <f xml:space="preserve"> Inputs!F$110</f>
        <v>-4.5770993235255171</v>
      </c>
      <c r="G194" s="268" t="str">
        <f xml:space="preserve"> Inputs!G$110</f>
        <v>£m</v>
      </c>
      <c r="H194" s="307"/>
      <c r="I194" s="307"/>
      <c r="J194" s="307"/>
      <c r="K194" s="307"/>
      <c r="L194" s="307"/>
      <c r="M194" s="307"/>
      <c r="N194" s="307"/>
      <c r="O194" s="307"/>
      <c r="P194" s="307"/>
      <c r="Q194" s="307"/>
      <c r="R194" s="307"/>
      <c r="S194" s="307"/>
      <c r="T194" s="307"/>
      <c r="U194" s="307"/>
    </row>
    <row r="195" spans="1:21" ht="4.7" customHeight="1" outlineLevel="1" x14ac:dyDescent="0.2">
      <c r="A195" s="259"/>
      <c r="B195" s="259"/>
      <c r="C195" s="260"/>
      <c r="D195" s="127"/>
      <c r="H195"/>
      <c r="I195"/>
      <c r="J195"/>
      <c r="K195"/>
      <c r="L195"/>
      <c r="M195"/>
      <c r="N195"/>
      <c r="O195"/>
      <c r="P195"/>
      <c r="Q195"/>
      <c r="R195"/>
      <c r="S195"/>
      <c r="T195"/>
      <c r="U195"/>
    </row>
    <row r="196" spans="1:21" s="316" customFormat="1" outlineLevel="1" x14ac:dyDescent="0.2">
      <c r="A196" s="308"/>
      <c r="B196" s="308"/>
      <c r="C196" s="312"/>
      <c r="D196" s="313"/>
      <c r="E196" s="314" t="str">
        <f xml:space="preserve"> Indexation!E$95</f>
        <v>RPI inflate from 2018 FYE to 2020 FYE</v>
      </c>
      <c r="F196" s="314">
        <f xml:space="preserve"> Indexation!F$95</f>
        <v>1.056191519942508</v>
      </c>
      <c r="G196" s="314" t="str">
        <f xml:space="preserve"> Indexation!G$95</f>
        <v>factor</v>
      </c>
      <c r="H196" s="315"/>
    </row>
    <row r="197" spans="1:21" s="237" customFormat="1" outlineLevel="1" x14ac:dyDescent="0.2">
      <c r="A197" s="308"/>
      <c r="B197" s="308"/>
      <c r="C197" s="312"/>
      <c r="D197" s="313"/>
      <c r="E197" s="304" t="str">
        <f xml:space="preserve"> Indexation!E$89</f>
        <v>RPI inflate from 2018 FYA to 2020 FYE</v>
      </c>
      <c r="F197" s="304">
        <f xml:space="preserve"> Indexation!F$89</f>
        <v>1.0692222255903483</v>
      </c>
      <c r="G197" s="304" t="str">
        <f xml:space="preserve"> Indexation!G$89</f>
        <v>factor</v>
      </c>
      <c r="H197" s="304"/>
    </row>
    <row r="198" spans="1:21" ht="4.7" customHeight="1" outlineLevel="1" x14ac:dyDescent="0.2">
      <c r="A198" s="259"/>
      <c r="B198" s="259"/>
      <c r="C198" s="260"/>
      <c r="D198" s="127"/>
      <c r="H198"/>
      <c r="I198"/>
      <c r="J198"/>
      <c r="K198"/>
      <c r="L198"/>
      <c r="M198"/>
      <c r="N198"/>
      <c r="O198"/>
      <c r="P198"/>
      <c r="Q198"/>
      <c r="R198"/>
      <c r="S198"/>
      <c r="T198"/>
      <c r="U198"/>
    </row>
    <row r="199" spans="1:21" s="286" customFormat="1" outlineLevel="1" x14ac:dyDescent="0.2">
      <c r="A199" s="259"/>
      <c r="B199" s="259"/>
      <c r="C199" s="260"/>
      <c r="D199" s="127"/>
      <c r="E199" s="265" t="str">
        <f xml:space="preserve"> E192 &amp; " at 2020 FYE price base"</f>
        <v>Bioresources RCV (prior to midnight adjustments) 31 March 2020 at 2020 FYE price base</v>
      </c>
      <c r="F199" s="265">
        <f xml:space="preserve"> F192 * F196</f>
        <v>330.20853746156735</v>
      </c>
      <c r="G199" s="265" t="s">
        <v>192</v>
      </c>
      <c r="H199" s="402"/>
      <c r="I199" s="126"/>
      <c r="J199" s="126"/>
      <c r="K199" s="126"/>
      <c r="L199" s="126"/>
      <c r="M199" s="126"/>
      <c r="N199" s="126"/>
      <c r="O199" s="126"/>
      <c r="P199" s="126"/>
      <c r="Q199" s="126"/>
      <c r="R199" s="126"/>
      <c r="S199" s="126"/>
      <c r="T199" s="126"/>
      <c r="U199" s="126"/>
    </row>
    <row r="200" spans="1:21" s="286" customFormat="1" outlineLevel="1" x14ac:dyDescent="0.2">
      <c r="A200" s="259"/>
      <c r="B200" s="259"/>
      <c r="C200" s="260"/>
      <c r="D200" s="127"/>
      <c r="E200" s="265" t="str">
        <f xml:space="preserve"> E193 &amp; " at 2020 FYE price base"</f>
        <v>Wastewater ~ Other adjustment to wholesale RCV at 2020 FYE price base</v>
      </c>
      <c r="F200" s="265">
        <f xml:space="preserve"> F193 * F196</f>
        <v>0</v>
      </c>
      <c r="G200" s="265" t="s">
        <v>192</v>
      </c>
      <c r="H200" s="402"/>
      <c r="I200" s="126"/>
      <c r="J200" s="126"/>
      <c r="K200" s="126"/>
      <c r="L200" s="126"/>
      <c r="M200" s="126"/>
      <c r="N200" s="126"/>
      <c r="O200" s="126"/>
      <c r="P200" s="126"/>
      <c r="Q200" s="126"/>
      <c r="R200" s="126"/>
      <c r="S200" s="126"/>
      <c r="T200" s="126"/>
      <c r="U200" s="126"/>
    </row>
    <row r="201" spans="1:21" s="286" customFormat="1" outlineLevel="1" x14ac:dyDescent="0.2">
      <c r="A201" s="259"/>
      <c r="B201" s="259"/>
      <c r="C201" s="260"/>
      <c r="D201" s="127"/>
      <c r="E201" s="265" t="str">
        <f xml:space="preserve"> E194 &amp; " at 2020 FYE price base"</f>
        <v>Wastewater ~ NPV effect of 50% of proceeds from disposals of interest in land at 2020 FYE price base</v>
      </c>
      <c r="F201" s="265">
        <f xml:space="preserve"> F194 * F197</f>
        <v>-4.8939363254480313</v>
      </c>
      <c r="G201" s="265" t="s">
        <v>192</v>
      </c>
      <c r="H201" s="126"/>
      <c r="I201" s="126"/>
      <c r="J201" s="126"/>
      <c r="K201" s="126"/>
      <c r="L201" s="126"/>
      <c r="M201" s="126"/>
      <c r="N201" s="126"/>
      <c r="O201" s="126"/>
      <c r="P201" s="126"/>
      <c r="Q201" s="126"/>
      <c r="R201" s="126"/>
      <c r="S201" s="126"/>
      <c r="T201" s="126"/>
      <c r="U201" s="126"/>
    </row>
    <row r="202" spans="1:21" s="286" customFormat="1" outlineLevel="1" x14ac:dyDescent="0.2">
      <c r="A202" s="397"/>
      <c r="B202" s="397"/>
      <c r="C202" s="397"/>
      <c r="D202" s="397"/>
      <c r="H202" s="394"/>
      <c r="I202" s="394"/>
      <c r="J202" s="394"/>
      <c r="K202" s="394"/>
      <c r="L202" s="394"/>
      <c r="M202" s="394"/>
      <c r="N202" s="394"/>
      <c r="O202" s="394"/>
      <c r="P202" s="394"/>
      <c r="Q202" s="394"/>
      <c r="R202" s="394"/>
      <c r="S202" s="394"/>
      <c r="T202" s="394"/>
      <c r="U202" s="394"/>
    </row>
    <row r="203" spans="1:21" s="286" customFormat="1" outlineLevel="1" x14ac:dyDescent="0.2">
      <c r="A203" s="259"/>
      <c r="B203" s="259"/>
      <c r="C203" s="260" t="s">
        <v>291</v>
      </c>
      <c r="D203" s="127"/>
      <c r="H203" s="394"/>
      <c r="I203" s="394"/>
      <c r="J203" s="394"/>
      <c r="K203" s="394"/>
      <c r="L203" s="394"/>
      <c r="M203" s="394"/>
      <c r="N203" s="394"/>
      <c r="O203" s="394"/>
      <c r="P203" s="394"/>
      <c r="Q203" s="394"/>
      <c r="R203" s="394"/>
      <c r="S203" s="394"/>
      <c r="T203" s="394"/>
      <c r="U203" s="394"/>
    </row>
    <row r="204" spans="1:21" s="286" customFormat="1" outlineLevel="1" x14ac:dyDescent="0.2">
      <c r="A204" s="259"/>
      <c r="B204" s="259"/>
      <c r="C204" s="260"/>
      <c r="D204" s="127"/>
      <c r="E204" s="286" t="str">
        <f xml:space="preserve"> E$186</f>
        <v>Wholesale wastewater closing RCV at 31 March 2020 in 2012-13 prices (PR14 FD) at 2020 FYE price base</v>
      </c>
      <c r="F204" s="286">
        <f t="shared" ref="F204:G204" si="47" xml:space="preserve"> F$186</f>
        <v>5136.2661607586933</v>
      </c>
      <c r="G204" s="286" t="str">
        <f t="shared" si="47"/>
        <v>£m</v>
      </c>
      <c r="H204" s="394"/>
      <c r="I204" s="394"/>
      <c r="J204" s="394"/>
      <c r="K204" s="394"/>
      <c r="L204" s="394"/>
      <c r="M204" s="394"/>
      <c r="N204" s="394"/>
      <c r="O204" s="394"/>
      <c r="P204" s="394"/>
      <c r="Q204" s="394"/>
      <c r="R204" s="394"/>
      <c r="S204" s="394"/>
      <c r="T204" s="394"/>
      <c r="U204" s="394"/>
    </row>
    <row r="205" spans="1:21" s="286" customFormat="1" outlineLevel="1" x14ac:dyDescent="0.2">
      <c r="A205" s="259"/>
      <c r="B205" s="259"/>
      <c r="C205" s="260"/>
      <c r="D205" s="127"/>
      <c r="E205" s="286" t="str">
        <f t="shared" ref="E205:G205" si="48" xml:space="preserve"> E$187</f>
        <v>Wastewater ~ Total Adjustment RCV carry forward to PR19 at 2020 FYE price base</v>
      </c>
      <c r="F205" s="286">
        <f t="shared" si="48"/>
        <v>-2.5926172429508152</v>
      </c>
      <c r="G205" s="286" t="str">
        <f t="shared" si="48"/>
        <v>£m</v>
      </c>
      <c r="H205" s="285"/>
      <c r="I205" s="285"/>
      <c r="J205" s="285"/>
      <c r="K205" s="285"/>
      <c r="L205" s="285"/>
      <c r="M205" s="285"/>
      <c r="N205" s="285"/>
      <c r="O205" s="285"/>
      <c r="P205" s="285"/>
      <c r="Q205" s="285"/>
      <c r="R205" s="285"/>
      <c r="S205" s="285"/>
      <c r="T205" s="285"/>
      <c r="U205" s="285"/>
    </row>
    <row r="206" spans="1:21" s="286" customFormat="1" outlineLevel="1" x14ac:dyDescent="0.2">
      <c r="A206" s="259"/>
      <c r="B206" s="259"/>
      <c r="C206" s="260"/>
      <c r="D206" s="127"/>
      <c r="E206" s="286" t="str">
        <f t="shared" ref="E206:G206" si="49" xml:space="preserve"> E$188</f>
        <v>Wastewater ~ CIS RCV inflation correction at 2020 FYE price base</v>
      </c>
      <c r="F206" s="286">
        <f t="shared" si="49"/>
        <v>-78.050381768729622</v>
      </c>
      <c r="G206" s="286" t="str">
        <f t="shared" si="49"/>
        <v>£m</v>
      </c>
      <c r="H206" s="285"/>
      <c r="I206" s="285"/>
      <c r="J206" s="285"/>
      <c r="K206" s="285"/>
      <c r="L206" s="285"/>
      <c r="M206" s="285"/>
      <c r="N206" s="285"/>
      <c r="O206" s="285"/>
      <c r="P206" s="285"/>
      <c r="Q206" s="285"/>
      <c r="R206" s="285"/>
      <c r="S206" s="285"/>
      <c r="T206" s="285"/>
      <c r="U206" s="285"/>
    </row>
    <row r="207" spans="1:21" s="286" customFormat="1" outlineLevel="1" x14ac:dyDescent="0.2">
      <c r="A207" s="259"/>
      <c r="B207" s="259"/>
      <c r="C207" s="260"/>
      <c r="D207" s="127"/>
      <c r="E207" s="286" t="str">
        <f t="shared" ref="E207:G207" si="50" xml:space="preserve"> E$201</f>
        <v>Wastewater ~ NPV effect of 50% of proceeds from disposals of interest in land at 2020 FYE price base</v>
      </c>
      <c r="F207" s="286">
        <f t="shared" si="50"/>
        <v>-4.8939363254480313</v>
      </c>
      <c r="G207" s="286" t="str">
        <f t="shared" si="50"/>
        <v>£m</v>
      </c>
      <c r="H207" s="285"/>
      <c r="I207" s="285"/>
      <c r="J207" s="285"/>
      <c r="K207" s="285"/>
      <c r="L207" s="285"/>
      <c r="M207" s="285"/>
      <c r="N207" s="285"/>
      <c r="O207" s="285"/>
      <c r="P207" s="285"/>
      <c r="Q207" s="285"/>
      <c r="R207" s="285"/>
      <c r="S207" s="285"/>
      <c r="T207" s="285"/>
      <c r="U207" s="285"/>
    </row>
    <row r="208" spans="1:21" s="286" customFormat="1" outlineLevel="1" x14ac:dyDescent="0.2">
      <c r="A208" s="259"/>
      <c r="B208" s="259"/>
      <c r="C208" s="260"/>
      <c r="D208" s="127"/>
      <c r="E208" s="286" t="str">
        <f t="shared" ref="E208:G208" si="51" xml:space="preserve"> E$189</f>
        <v>Net performance payment / (penalty) applied to RCV for end of period ODI adjustments ~ Wastewater network plus at 2020 FYE price base</v>
      </c>
      <c r="F208" s="286">
        <f t="shared" si="51"/>
        <v>0</v>
      </c>
      <c r="G208" s="286" t="str">
        <f t="shared" si="51"/>
        <v>£m</v>
      </c>
      <c r="H208" s="285"/>
      <c r="I208" s="285"/>
      <c r="J208" s="285"/>
      <c r="K208" s="285"/>
      <c r="L208" s="285"/>
      <c r="M208" s="285"/>
      <c r="N208" s="285"/>
      <c r="O208" s="285"/>
      <c r="P208" s="285"/>
      <c r="Q208" s="285"/>
      <c r="R208" s="285"/>
      <c r="S208" s="285"/>
      <c r="T208" s="285"/>
      <c r="U208" s="285"/>
    </row>
    <row r="209" spans="1:21" s="286" customFormat="1" outlineLevel="1" x14ac:dyDescent="0.2">
      <c r="A209" s="259"/>
      <c r="B209" s="259"/>
      <c r="C209" s="260"/>
      <c r="D209" s="127"/>
      <c r="E209" s="286" t="str">
        <f t="shared" ref="E209:G209" si="52" xml:space="preserve"> E$190</f>
        <v>Wastewater: RCV adjustment from totex menu model at 2020 FYE price base</v>
      </c>
      <c r="F209" s="286">
        <f t="shared" si="52"/>
        <v>-160.46736094378397</v>
      </c>
      <c r="G209" s="286" t="str">
        <f t="shared" si="52"/>
        <v>£m</v>
      </c>
      <c r="H209" s="285"/>
      <c r="I209" s="285"/>
      <c r="J209" s="285"/>
      <c r="K209" s="285"/>
      <c r="L209" s="285"/>
      <c r="M209" s="285"/>
      <c r="N209" s="285"/>
      <c r="O209" s="285"/>
      <c r="P209" s="285"/>
      <c r="Q209" s="285"/>
      <c r="R209" s="285"/>
      <c r="S209" s="285"/>
      <c r="T209" s="285"/>
      <c r="U209" s="285"/>
    </row>
    <row r="210" spans="1:21" s="286" customFormat="1" outlineLevel="1" x14ac:dyDescent="0.2">
      <c r="A210" s="259"/>
      <c r="B210" s="259"/>
      <c r="C210" s="260"/>
      <c r="D210" s="127"/>
      <c r="E210" s="286" t="str">
        <f t="shared" ref="E210:G210" si="53" xml:space="preserve"> E$200</f>
        <v>Wastewater ~ Other adjustment to wholesale RCV at 2020 FYE price base</v>
      </c>
      <c r="F210" s="286">
        <f t="shared" si="53"/>
        <v>0</v>
      </c>
      <c r="G210" s="286" t="str">
        <f t="shared" si="53"/>
        <v>£m</v>
      </c>
      <c r="H210" s="285"/>
      <c r="I210" s="285"/>
      <c r="J210" s="285"/>
      <c r="K210" s="285"/>
      <c r="L210" s="285"/>
      <c r="M210" s="285"/>
      <c r="N210" s="285"/>
      <c r="O210" s="285"/>
      <c r="P210" s="285"/>
      <c r="Q210" s="285"/>
      <c r="R210" s="285"/>
      <c r="S210" s="285"/>
      <c r="T210" s="285"/>
      <c r="U210" s="285"/>
    </row>
    <row r="211" spans="1:21" ht="4.7" customHeight="1" outlineLevel="1" x14ac:dyDescent="0.2">
      <c r="A211" s="259"/>
      <c r="B211" s="259"/>
      <c r="C211" s="260"/>
      <c r="D211" s="127"/>
      <c r="H211"/>
      <c r="I211"/>
      <c r="J211"/>
      <c r="K211"/>
      <c r="L211"/>
      <c r="M211"/>
      <c r="N211"/>
      <c r="O211"/>
      <c r="P211"/>
      <c r="Q211"/>
      <c r="R211"/>
      <c r="S211"/>
      <c r="T211"/>
      <c r="U211"/>
    </row>
    <row r="212" spans="1:21" s="237" customFormat="1" outlineLevel="1" x14ac:dyDescent="0.2">
      <c r="A212" s="308"/>
      <c r="B212" s="308"/>
      <c r="C212" s="312"/>
      <c r="D212" s="313"/>
      <c r="E212" s="315" t="str">
        <f xml:space="preserve"> Indexation!E$106</f>
        <v>CPIH deflate from 2020 FYE to 2018 FYE</v>
      </c>
      <c r="F212" s="315">
        <f xml:space="preserve"> Indexation!F$106</f>
        <v>0.96204014755553935</v>
      </c>
      <c r="G212" s="315" t="str">
        <f xml:space="preserve"> Indexation!G$106</f>
        <v>factor</v>
      </c>
    </row>
    <row r="213" spans="1:21" ht="4.7" customHeight="1" outlineLevel="1" x14ac:dyDescent="0.2">
      <c r="A213" s="259"/>
      <c r="B213" s="259"/>
      <c r="C213" s="260"/>
      <c r="D213" s="127"/>
      <c r="H213"/>
      <c r="I213"/>
      <c r="J213"/>
      <c r="K213"/>
      <c r="L213"/>
      <c r="M213"/>
      <c r="N213"/>
      <c r="O213"/>
      <c r="P213"/>
      <c r="Q213"/>
      <c r="R213"/>
      <c r="S213"/>
      <c r="T213"/>
      <c r="U213"/>
    </row>
    <row r="214" spans="1:21" outlineLevel="1" x14ac:dyDescent="0.2">
      <c r="A214" s="259"/>
      <c r="B214" s="259"/>
      <c r="C214" s="260"/>
      <c r="D214" s="127"/>
      <c r="E214" s="432" t="s">
        <v>321</v>
      </c>
      <c r="F214" s="432">
        <f t="shared" ref="F214:F220" si="54" xml:space="preserve"> F204 * F$212</f>
        <v>4941.2942551808173</v>
      </c>
      <c r="G214" s="432" t="s">
        <v>192</v>
      </c>
      <c r="H214"/>
      <c r="I214"/>
      <c r="J214"/>
      <c r="K214"/>
      <c r="L214"/>
      <c r="M214"/>
      <c r="N214"/>
      <c r="O214"/>
      <c r="P214"/>
      <c r="Q214"/>
      <c r="R214"/>
      <c r="S214"/>
      <c r="T214"/>
      <c r="U214"/>
    </row>
    <row r="215" spans="1:21" s="344" customFormat="1" outlineLevel="1" x14ac:dyDescent="0.2">
      <c r="A215" s="309"/>
      <c r="B215" s="309"/>
      <c r="C215" s="415"/>
      <c r="D215" s="395"/>
      <c r="E215" s="432" t="s">
        <v>322</v>
      </c>
      <c r="F215" s="432">
        <f t="shared" si="54"/>
        <v>-2.494201874963438</v>
      </c>
      <c r="G215" s="432" t="s">
        <v>192</v>
      </c>
      <c r="H215" s="272"/>
      <c r="I215" s="272"/>
      <c r="J215" s="272"/>
      <c r="K215" s="272"/>
      <c r="L215" s="272"/>
      <c r="M215" s="272"/>
      <c r="N215" s="272"/>
      <c r="O215" s="272"/>
      <c r="P215" s="272"/>
      <c r="Q215" s="272"/>
      <c r="R215" s="272"/>
      <c r="S215" s="272"/>
      <c r="T215" s="272"/>
      <c r="U215" s="272"/>
    </row>
    <row r="216" spans="1:21" s="344" customFormat="1" outlineLevel="1" x14ac:dyDescent="0.2">
      <c r="A216" s="309"/>
      <c r="B216" s="309"/>
      <c r="C216" s="415"/>
      <c r="D216" s="395"/>
      <c r="E216" s="481" t="s">
        <v>371</v>
      </c>
      <c r="F216" s="432">
        <f t="shared" si="54"/>
        <v>-75.087600793554827</v>
      </c>
      <c r="G216" s="432" t="s">
        <v>192</v>
      </c>
      <c r="H216" s="272"/>
      <c r="I216" s="272"/>
      <c r="J216" s="272"/>
      <c r="K216" s="272"/>
      <c r="L216" s="272"/>
      <c r="M216" s="272"/>
      <c r="N216" s="272"/>
      <c r="O216" s="272"/>
      <c r="P216" s="272"/>
      <c r="Q216" s="272"/>
      <c r="R216" s="272"/>
      <c r="S216" s="272"/>
      <c r="T216" s="272"/>
      <c r="U216" s="272"/>
    </row>
    <row r="217" spans="1:21" s="344" customFormat="1" outlineLevel="1" x14ac:dyDescent="0.2">
      <c r="A217" s="309"/>
      <c r="B217" s="309"/>
      <c r="C217" s="415"/>
      <c r="D217" s="395"/>
      <c r="E217" s="432" t="s">
        <v>323</v>
      </c>
      <c r="F217" s="432">
        <f t="shared" si="54"/>
        <v>-4.7081632246614378</v>
      </c>
      <c r="G217" s="432" t="s">
        <v>192</v>
      </c>
      <c r="H217" s="272"/>
      <c r="I217" s="272"/>
      <c r="J217" s="272"/>
      <c r="K217" s="272"/>
      <c r="L217" s="272"/>
      <c r="M217" s="272"/>
      <c r="N217" s="272"/>
      <c r="O217" s="272"/>
      <c r="P217" s="272"/>
      <c r="Q217" s="272"/>
      <c r="R217" s="272"/>
      <c r="S217" s="272"/>
      <c r="T217" s="272"/>
      <c r="U217" s="272"/>
    </row>
    <row r="218" spans="1:21" s="344" customFormat="1" outlineLevel="1" x14ac:dyDescent="0.2">
      <c r="A218" s="309"/>
      <c r="B218" s="309"/>
      <c r="C218" s="415"/>
      <c r="D218" s="395"/>
      <c r="E218" s="431" t="s">
        <v>324</v>
      </c>
      <c r="F218" s="432">
        <f t="shared" si="54"/>
        <v>0</v>
      </c>
      <c r="G218" s="432" t="s">
        <v>192</v>
      </c>
      <c r="H218" s="272"/>
      <c r="I218" s="272"/>
      <c r="J218" s="272"/>
      <c r="K218" s="272"/>
      <c r="L218" s="272"/>
      <c r="M218" s="272"/>
      <c r="N218" s="272"/>
      <c r="O218" s="272"/>
      <c r="P218" s="272"/>
      <c r="Q218" s="272"/>
      <c r="R218" s="272"/>
      <c r="S218" s="272"/>
      <c r="T218" s="272"/>
      <c r="U218" s="272"/>
    </row>
    <row r="219" spans="1:21" s="344" customFormat="1" outlineLevel="1" x14ac:dyDescent="0.2">
      <c r="A219" s="309"/>
      <c r="B219" s="309"/>
      <c r="C219" s="415"/>
      <c r="D219" s="395"/>
      <c r="E219" s="432" t="s">
        <v>325</v>
      </c>
      <c r="F219" s="432">
        <f t="shared" si="54"/>
        <v>-154.37604360020592</v>
      </c>
      <c r="G219" s="432" t="s">
        <v>192</v>
      </c>
      <c r="H219" s="272"/>
      <c r="I219" s="272"/>
      <c r="J219" s="272"/>
      <c r="K219" s="272"/>
      <c r="L219" s="272"/>
      <c r="M219" s="272"/>
      <c r="N219" s="272"/>
      <c r="O219" s="272"/>
      <c r="P219" s="272"/>
      <c r="Q219" s="272"/>
      <c r="R219" s="272"/>
      <c r="S219" s="272"/>
      <c r="T219" s="272"/>
      <c r="U219" s="272"/>
    </row>
    <row r="220" spans="1:21" s="344" customFormat="1" outlineLevel="1" x14ac:dyDescent="0.2">
      <c r="A220" s="309"/>
      <c r="B220" s="309"/>
      <c r="C220" s="415"/>
      <c r="D220" s="395"/>
      <c r="E220" s="432" t="s">
        <v>326</v>
      </c>
      <c r="F220" s="432">
        <f t="shared" si="54"/>
        <v>0</v>
      </c>
      <c r="G220" s="432" t="s">
        <v>192</v>
      </c>
      <c r="H220" s="272"/>
      <c r="I220" s="272"/>
      <c r="J220" s="272"/>
      <c r="K220" s="272"/>
      <c r="L220" s="272"/>
      <c r="M220" s="272"/>
      <c r="N220" s="272"/>
      <c r="O220" s="272"/>
      <c r="P220" s="272"/>
      <c r="Q220" s="272"/>
      <c r="R220" s="272"/>
      <c r="S220" s="272"/>
      <c r="T220" s="272"/>
      <c r="U220" s="272"/>
    </row>
    <row r="221" spans="1:21" s="328" customFormat="1" outlineLevel="1" x14ac:dyDescent="0.2">
      <c r="A221" s="416"/>
      <c r="B221" s="416"/>
      <c r="C221" s="417"/>
      <c r="D221" s="396"/>
      <c r="E221" s="329" t="s">
        <v>327</v>
      </c>
      <c r="F221" s="329">
        <f>SUM(F214:F220)</f>
        <v>4704.6282456874314</v>
      </c>
      <c r="G221" s="329" t="s">
        <v>192</v>
      </c>
      <c r="H221" s="396"/>
      <c r="I221" s="396"/>
      <c r="J221" s="396"/>
      <c r="K221" s="396"/>
      <c r="L221" s="396"/>
      <c r="M221" s="396"/>
      <c r="N221" s="396"/>
      <c r="O221" s="396"/>
      <c r="P221" s="396"/>
      <c r="Q221" s="396"/>
      <c r="R221" s="396"/>
      <c r="S221" s="396"/>
      <c r="T221" s="396"/>
      <c r="U221" s="396"/>
    </row>
    <row r="222" spans="1:21" s="286" customFormat="1" outlineLevel="1" x14ac:dyDescent="0.2">
      <c r="A222" s="259"/>
      <c r="B222" s="259"/>
      <c r="C222" s="260"/>
      <c r="D222" s="127"/>
      <c r="H222" s="285"/>
      <c r="I222" s="285"/>
      <c r="J222" s="285"/>
      <c r="K222" s="285"/>
      <c r="L222" s="285"/>
      <c r="M222" s="285"/>
      <c r="N222" s="285"/>
      <c r="O222" s="285"/>
      <c r="P222" s="285"/>
      <c r="Q222" s="285"/>
      <c r="R222" s="285"/>
      <c r="S222" s="285"/>
      <c r="T222" s="285"/>
      <c r="U222" s="285"/>
    </row>
    <row r="223" spans="1:21" s="286" customFormat="1" outlineLevel="1" x14ac:dyDescent="0.2">
      <c r="A223" s="123"/>
      <c r="B223" s="123"/>
      <c r="C223" s="124" t="s">
        <v>300</v>
      </c>
      <c r="D223" s="126"/>
      <c r="H223" s="285"/>
      <c r="I223" s="285"/>
      <c r="J223" s="285"/>
      <c r="K223" s="285"/>
      <c r="L223" s="285"/>
      <c r="M223" s="285"/>
      <c r="N223" s="285"/>
      <c r="O223" s="285"/>
      <c r="P223" s="285"/>
      <c r="Q223" s="285"/>
      <c r="R223" s="285"/>
      <c r="S223" s="285"/>
      <c r="T223" s="285"/>
      <c r="U223" s="285"/>
    </row>
    <row r="224" spans="1:21" s="286" customFormat="1" outlineLevel="1" x14ac:dyDescent="0.2">
      <c r="A224" s="123"/>
      <c r="B224" s="123"/>
      <c r="C224" s="124"/>
      <c r="D224" s="126"/>
      <c r="E224" s="286" t="str">
        <f t="shared" ref="E224:G224" si="55" xml:space="preserve"> E$187</f>
        <v>Wastewater ~ Total Adjustment RCV carry forward to PR19 at 2020 FYE price base</v>
      </c>
      <c r="F224" s="286">
        <f t="shared" si="55"/>
        <v>-2.5926172429508152</v>
      </c>
      <c r="G224" s="286" t="str">
        <f t="shared" si="55"/>
        <v>£m</v>
      </c>
      <c r="H224" s="285"/>
      <c r="I224" s="285"/>
      <c r="J224" s="285"/>
      <c r="K224" s="285"/>
      <c r="L224" s="285"/>
      <c r="M224" s="285"/>
      <c r="N224" s="285"/>
      <c r="O224" s="285"/>
      <c r="P224" s="285"/>
      <c r="Q224" s="285"/>
      <c r="R224" s="285"/>
      <c r="S224" s="285"/>
      <c r="T224" s="285"/>
      <c r="U224" s="285"/>
    </row>
    <row r="225" spans="1:21" s="286" customFormat="1" outlineLevel="1" x14ac:dyDescent="0.2">
      <c r="A225" s="123"/>
      <c r="B225" s="123"/>
      <c r="C225" s="124"/>
      <c r="D225" s="126"/>
      <c r="E225" s="286" t="str">
        <f t="shared" ref="E225:G225" si="56" xml:space="preserve"> E$188</f>
        <v>Wastewater ~ CIS RCV inflation correction at 2020 FYE price base</v>
      </c>
      <c r="F225" s="286">
        <f t="shared" si="56"/>
        <v>-78.050381768729622</v>
      </c>
      <c r="G225" s="286" t="str">
        <f t="shared" si="56"/>
        <v>£m</v>
      </c>
      <c r="H225" s="285"/>
      <c r="I225" s="285"/>
      <c r="J225" s="285"/>
      <c r="K225" s="285"/>
      <c r="L225" s="285"/>
      <c r="M225" s="285"/>
      <c r="N225" s="285"/>
      <c r="O225" s="285"/>
      <c r="P225" s="285"/>
      <c r="Q225" s="285"/>
      <c r="R225" s="285"/>
      <c r="S225" s="285"/>
      <c r="T225" s="285"/>
      <c r="U225" s="285"/>
    </row>
    <row r="226" spans="1:21" s="286" customFormat="1" outlineLevel="1" x14ac:dyDescent="0.2">
      <c r="A226" s="123"/>
      <c r="B226" s="123"/>
      <c r="C226" s="124"/>
      <c r="D226" s="126"/>
      <c r="E226" s="286" t="str">
        <f t="shared" ref="E226:G226" si="57" xml:space="preserve"> E$201</f>
        <v>Wastewater ~ NPV effect of 50% of proceeds from disposals of interest in land at 2020 FYE price base</v>
      </c>
      <c r="F226" s="286">
        <f t="shared" si="57"/>
        <v>-4.8939363254480313</v>
      </c>
      <c r="G226" s="286" t="str">
        <f t="shared" si="57"/>
        <v>£m</v>
      </c>
      <c r="H226" s="285"/>
      <c r="I226" s="285"/>
      <c r="J226" s="285"/>
      <c r="K226" s="285"/>
      <c r="L226" s="285"/>
      <c r="M226" s="285"/>
      <c r="N226" s="285"/>
      <c r="O226" s="285"/>
      <c r="P226" s="285"/>
      <c r="Q226" s="285"/>
      <c r="R226" s="285"/>
      <c r="S226" s="285"/>
      <c r="T226" s="285"/>
      <c r="U226" s="285"/>
    </row>
    <row r="227" spans="1:21" s="286" customFormat="1" outlineLevel="1" x14ac:dyDescent="0.2">
      <c r="A227" s="123"/>
      <c r="B227" s="123"/>
      <c r="C227" s="124"/>
      <c r="D227" s="126"/>
      <c r="E227" s="286" t="str">
        <f t="shared" ref="E227:G227" si="58" xml:space="preserve"> E$189</f>
        <v>Net performance payment / (penalty) applied to RCV for end of period ODI adjustments ~ Wastewater network plus at 2020 FYE price base</v>
      </c>
      <c r="F227" s="286">
        <f t="shared" si="58"/>
        <v>0</v>
      </c>
      <c r="G227" s="286" t="str">
        <f t="shared" si="58"/>
        <v>£m</v>
      </c>
      <c r="H227" s="285"/>
      <c r="I227" s="285"/>
      <c r="J227" s="285"/>
      <c r="K227" s="285"/>
      <c r="L227" s="285"/>
      <c r="M227" s="285"/>
      <c r="N227" s="285"/>
      <c r="O227" s="285"/>
      <c r="P227" s="285"/>
      <c r="Q227" s="285"/>
      <c r="R227" s="285"/>
      <c r="S227" s="285"/>
      <c r="T227" s="285"/>
      <c r="U227" s="285"/>
    </row>
    <row r="228" spans="1:21" s="286" customFormat="1" outlineLevel="1" x14ac:dyDescent="0.2">
      <c r="A228" s="123"/>
      <c r="B228" s="123"/>
      <c r="C228" s="124"/>
      <c r="D228" s="126"/>
      <c r="E228" s="286" t="str">
        <f t="shared" ref="E228:G228" si="59" xml:space="preserve"> E$190</f>
        <v>Wastewater: RCV adjustment from totex menu model at 2020 FYE price base</v>
      </c>
      <c r="F228" s="286">
        <f t="shared" si="59"/>
        <v>-160.46736094378397</v>
      </c>
      <c r="G228" s="286" t="str">
        <f t="shared" si="59"/>
        <v>£m</v>
      </c>
      <c r="H228" s="285"/>
      <c r="I228" s="285"/>
      <c r="J228" s="285"/>
      <c r="K228" s="285"/>
      <c r="L228" s="285"/>
      <c r="M228" s="285"/>
      <c r="N228" s="285"/>
      <c r="O228" s="285"/>
      <c r="P228" s="285"/>
      <c r="Q228" s="285"/>
      <c r="R228" s="285"/>
      <c r="S228" s="285"/>
      <c r="T228" s="285"/>
      <c r="U228" s="285"/>
    </row>
    <row r="229" spans="1:21" s="286" customFormat="1" outlineLevel="1" x14ac:dyDescent="0.2">
      <c r="A229" s="123"/>
      <c r="B229" s="123"/>
      <c r="C229" s="124"/>
      <c r="D229" s="126"/>
      <c r="E229" s="286" t="str">
        <f t="shared" ref="E229:G229" si="60" xml:space="preserve"> E$200</f>
        <v>Wastewater ~ Other adjustment to wholesale RCV at 2020 FYE price base</v>
      </c>
      <c r="F229" s="286">
        <f t="shared" si="60"/>
        <v>0</v>
      </c>
      <c r="G229" s="286" t="str">
        <f t="shared" si="60"/>
        <v>£m</v>
      </c>
      <c r="H229" s="285"/>
      <c r="I229" s="285"/>
      <c r="J229" s="285"/>
      <c r="K229" s="285"/>
      <c r="L229" s="285"/>
      <c r="M229" s="285"/>
      <c r="N229" s="285"/>
      <c r="O229" s="285"/>
      <c r="P229" s="285"/>
      <c r="Q229" s="285"/>
      <c r="R229" s="285"/>
      <c r="S229" s="285"/>
      <c r="T229" s="285"/>
      <c r="U229" s="285"/>
    </row>
    <row r="230" spans="1:21" ht="4.7" customHeight="1" outlineLevel="1" x14ac:dyDescent="0.2">
      <c r="A230" s="123"/>
      <c r="B230" s="123"/>
      <c r="C230" s="124"/>
      <c r="D230" s="126"/>
      <c r="H230"/>
      <c r="I230"/>
      <c r="J230"/>
      <c r="K230"/>
      <c r="L230"/>
      <c r="M230"/>
      <c r="N230"/>
      <c r="O230"/>
      <c r="P230"/>
      <c r="Q230"/>
      <c r="R230"/>
      <c r="S230"/>
      <c r="T230"/>
      <c r="U230"/>
    </row>
    <row r="231" spans="1:21" s="237" customFormat="1" outlineLevel="1" x14ac:dyDescent="0.2">
      <c r="A231" s="308"/>
      <c r="B231" s="301"/>
      <c r="C231" s="302"/>
      <c r="D231" s="303"/>
      <c r="E231" s="304" t="str">
        <f xml:space="preserve"> Indexation!E$105</f>
        <v>CPIH deflate from 2020 FYE to 2018 FYA</v>
      </c>
      <c r="F231" s="304">
        <f xml:space="preserve"> Indexation!F$105</f>
        <v>0.9539544945551518</v>
      </c>
      <c r="G231" s="304" t="str">
        <f xml:space="preserve"> Indexation!G$105</f>
        <v>factor</v>
      </c>
    </row>
    <row r="232" spans="1:21" ht="4.7" customHeight="1" outlineLevel="1" x14ac:dyDescent="0.2">
      <c r="A232" s="123"/>
      <c r="B232" s="123"/>
      <c r="C232" s="124"/>
      <c r="D232" s="126"/>
      <c r="H232"/>
      <c r="I232"/>
      <c r="J232"/>
      <c r="K232"/>
      <c r="L232"/>
      <c r="M232"/>
      <c r="N232"/>
      <c r="O232"/>
      <c r="P232"/>
      <c r="Q232"/>
      <c r="R232"/>
      <c r="S232"/>
      <c r="T232"/>
      <c r="U232"/>
    </row>
    <row r="233" spans="1:21" s="344" customFormat="1" outlineLevel="1" x14ac:dyDescent="0.2">
      <c r="A233" s="270"/>
      <c r="B233" s="270"/>
      <c r="C233" s="271"/>
      <c r="D233" s="272"/>
      <c r="E233" s="432" t="s">
        <v>328</v>
      </c>
      <c r="F233" s="432">
        <f t="shared" ref="F233:F238" si="61" xml:space="preserve"> F224 * F$231</f>
        <v>-2.4732388715741163</v>
      </c>
      <c r="G233" s="432" t="s">
        <v>192</v>
      </c>
      <c r="H233" s="272"/>
      <c r="I233" s="272"/>
      <c r="J233" s="272"/>
      <c r="K233" s="272"/>
      <c r="L233" s="272"/>
      <c r="M233" s="272"/>
      <c r="N233" s="272"/>
      <c r="O233" s="272"/>
      <c r="P233" s="272"/>
      <c r="Q233" s="272"/>
      <c r="R233" s="272"/>
      <c r="S233" s="272"/>
      <c r="T233" s="272"/>
      <c r="U233" s="272"/>
    </row>
    <row r="234" spans="1:21" s="344" customFormat="1" outlineLevel="1" x14ac:dyDescent="0.2">
      <c r="A234" s="270"/>
      <c r="B234" s="270"/>
      <c r="C234" s="271"/>
      <c r="D234" s="272"/>
      <c r="E234" s="481" t="s">
        <v>372</v>
      </c>
      <c r="F234" s="432">
        <f t="shared" si="61"/>
        <v>-74.456512490025105</v>
      </c>
      <c r="G234" s="432" t="s">
        <v>192</v>
      </c>
      <c r="H234" s="272"/>
      <c r="I234" s="272"/>
      <c r="J234" s="272"/>
      <c r="K234" s="272"/>
      <c r="L234" s="272"/>
      <c r="M234" s="272"/>
      <c r="N234" s="272"/>
      <c r="O234" s="272"/>
      <c r="P234" s="272"/>
      <c r="Q234" s="272"/>
      <c r="R234" s="272"/>
      <c r="S234" s="272"/>
      <c r="T234" s="272"/>
      <c r="U234" s="272"/>
    </row>
    <row r="235" spans="1:21" s="344" customFormat="1" outlineLevel="1" x14ac:dyDescent="0.2">
      <c r="A235" s="270"/>
      <c r="B235" s="270"/>
      <c r="C235" s="271"/>
      <c r="D235" s="272"/>
      <c r="E235" s="432" t="s">
        <v>329</v>
      </c>
      <c r="F235" s="432">
        <f t="shared" si="61"/>
        <v>-4.6685925537278736</v>
      </c>
      <c r="G235" s="432" t="s">
        <v>192</v>
      </c>
      <c r="H235" s="272"/>
      <c r="I235" s="272"/>
      <c r="J235" s="272"/>
      <c r="K235" s="272"/>
      <c r="L235" s="272"/>
      <c r="M235" s="272"/>
      <c r="N235" s="272"/>
      <c r="O235" s="272"/>
      <c r="P235" s="272"/>
      <c r="Q235" s="272"/>
      <c r="R235" s="272"/>
      <c r="S235" s="272"/>
      <c r="T235" s="272"/>
      <c r="U235" s="272"/>
    </row>
    <row r="236" spans="1:21" s="344" customFormat="1" outlineLevel="1" x14ac:dyDescent="0.2">
      <c r="A236" s="270"/>
      <c r="B236" s="270"/>
      <c r="C236" s="271"/>
      <c r="D236" s="272"/>
      <c r="E236" s="432" t="s">
        <v>330</v>
      </c>
      <c r="F236" s="432">
        <f t="shared" si="61"/>
        <v>0</v>
      </c>
      <c r="G236" s="432" t="s">
        <v>192</v>
      </c>
      <c r="H236" s="272"/>
      <c r="I236" s="272"/>
      <c r="J236" s="272"/>
      <c r="K236" s="272"/>
      <c r="L236" s="272"/>
      <c r="M236" s="272"/>
      <c r="N236" s="272"/>
      <c r="O236" s="272"/>
      <c r="P236" s="272"/>
      <c r="Q236" s="272"/>
      <c r="R236" s="272"/>
      <c r="S236" s="272"/>
      <c r="T236" s="272"/>
      <c r="U236" s="272"/>
    </row>
    <row r="237" spans="1:21" s="344" customFormat="1" outlineLevel="1" x14ac:dyDescent="0.2">
      <c r="A237" s="270"/>
      <c r="B237" s="270"/>
      <c r="C237" s="271"/>
      <c r="D237" s="272"/>
      <c r="E237" s="432" t="s">
        <v>331</v>
      </c>
      <c r="F237" s="432">
        <f t="shared" si="61"/>
        <v>-153.07856020172656</v>
      </c>
      <c r="G237" s="432" t="s">
        <v>192</v>
      </c>
      <c r="H237" s="272"/>
      <c r="I237" s="272"/>
      <c r="J237" s="272"/>
      <c r="K237" s="272"/>
      <c r="L237" s="272"/>
      <c r="M237" s="272"/>
      <c r="N237" s="272"/>
      <c r="O237" s="272"/>
      <c r="P237" s="272"/>
      <c r="Q237" s="272"/>
      <c r="R237" s="272"/>
      <c r="S237" s="272"/>
      <c r="T237" s="272"/>
      <c r="U237" s="272"/>
    </row>
    <row r="238" spans="1:21" s="344" customFormat="1" outlineLevel="1" x14ac:dyDescent="0.2">
      <c r="A238" s="270"/>
      <c r="B238" s="270"/>
      <c r="C238" s="271"/>
      <c r="D238" s="272"/>
      <c r="E238" s="432" t="s">
        <v>332</v>
      </c>
      <c r="F238" s="432">
        <f t="shared" si="61"/>
        <v>0</v>
      </c>
      <c r="G238" s="432" t="s">
        <v>192</v>
      </c>
      <c r="H238" s="272"/>
      <c r="I238" s="272"/>
      <c r="J238" s="272"/>
      <c r="K238" s="272"/>
      <c r="L238" s="272"/>
      <c r="M238" s="272"/>
      <c r="N238" s="272"/>
      <c r="O238" s="272"/>
      <c r="P238" s="272"/>
      <c r="Q238" s="272"/>
      <c r="R238" s="272"/>
      <c r="S238" s="272"/>
      <c r="T238" s="272"/>
      <c r="U238" s="272"/>
    </row>
    <row r="239" spans="1:21" s="344" customFormat="1" outlineLevel="1" x14ac:dyDescent="0.2">
      <c r="A239" s="270"/>
      <c r="B239" s="270"/>
      <c r="C239" s="271"/>
      <c r="D239" s="272"/>
      <c r="E239" s="432"/>
      <c r="F239" s="432"/>
      <c r="G239" s="432"/>
      <c r="H239" s="272"/>
      <c r="I239" s="272"/>
      <c r="J239" s="272"/>
      <c r="K239" s="272"/>
      <c r="L239" s="272"/>
      <c r="M239" s="272"/>
      <c r="N239" s="272"/>
      <c r="O239" s="272"/>
      <c r="P239" s="272"/>
      <c r="Q239" s="272"/>
      <c r="R239" s="272"/>
      <c r="S239" s="272"/>
      <c r="T239" s="272"/>
      <c r="U239" s="272"/>
    </row>
    <row r="240" spans="1:21" s="286" customFormat="1" outlineLevel="1" x14ac:dyDescent="0.2">
      <c r="A240" s="123"/>
      <c r="B240" s="491"/>
      <c r="C240" s="482"/>
      <c r="D240" s="483"/>
      <c r="E240" s="484" t="str">
        <f>E199</f>
        <v>Bioresources RCV (prior to midnight adjustments) 31 March 2020 at 2020 FYE price base</v>
      </c>
      <c r="F240" s="484">
        <f t="shared" ref="F240:G240" si="62">F199</f>
        <v>330.20853746156735</v>
      </c>
      <c r="G240" s="484" t="str">
        <f t="shared" si="62"/>
        <v>£m</v>
      </c>
      <c r="H240" s="285"/>
      <c r="I240" s="285"/>
      <c r="J240" s="285"/>
      <c r="K240" s="285"/>
      <c r="L240" s="285"/>
      <c r="M240" s="285"/>
      <c r="N240" s="285"/>
      <c r="O240" s="285"/>
      <c r="P240" s="285"/>
      <c r="Q240" s="285"/>
      <c r="R240" s="285"/>
      <c r="S240" s="285"/>
      <c r="T240" s="285"/>
      <c r="U240" s="285"/>
    </row>
    <row r="241" spans="1:21" ht="4.7" customHeight="1" outlineLevel="1" x14ac:dyDescent="0.2">
      <c r="A241" s="123"/>
      <c r="B241" s="491"/>
      <c r="C241" s="482"/>
      <c r="D241" s="483"/>
      <c r="E241" s="485"/>
      <c r="F241" s="485"/>
      <c r="G241" s="485"/>
      <c r="H241"/>
      <c r="I241"/>
      <c r="J241"/>
      <c r="K241"/>
      <c r="L241"/>
      <c r="M241"/>
      <c r="N241"/>
      <c r="O241"/>
      <c r="P241"/>
      <c r="Q241"/>
      <c r="R241"/>
      <c r="S241"/>
      <c r="T241"/>
      <c r="U241"/>
    </row>
    <row r="242" spans="1:21" s="237" customFormat="1" outlineLevel="1" x14ac:dyDescent="0.2">
      <c r="A242" s="308"/>
      <c r="B242" s="492"/>
      <c r="C242" s="486"/>
      <c r="D242" s="487"/>
      <c r="E242" s="488" t="str">
        <f xml:space="preserve"> Indexation!E$105</f>
        <v>CPIH deflate from 2020 FYE to 2018 FYA</v>
      </c>
      <c r="F242" s="488">
        <f xml:space="preserve"> Indexation!F$105</f>
        <v>0.9539544945551518</v>
      </c>
      <c r="G242" s="488" t="str">
        <f xml:space="preserve"> Indexation!G$105</f>
        <v>factor</v>
      </c>
    </row>
    <row r="243" spans="1:21" ht="4.7" customHeight="1" outlineLevel="1" x14ac:dyDescent="0.2">
      <c r="A243" s="123"/>
      <c r="B243" s="491"/>
      <c r="C243" s="482"/>
      <c r="D243" s="483"/>
      <c r="E243" s="485"/>
      <c r="F243" s="485"/>
      <c r="G243" s="485"/>
      <c r="H243"/>
      <c r="I243"/>
      <c r="J243"/>
      <c r="K243"/>
      <c r="L243"/>
      <c r="M243"/>
      <c r="N243"/>
      <c r="O243"/>
      <c r="P243"/>
      <c r="Q243"/>
      <c r="R243"/>
      <c r="S243"/>
      <c r="T243"/>
      <c r="U243"/>
    </row>
    <row r="244" spans="1:21" s="432" customFormat="1" outlineLevel="1" x14ac:dyDescent="0.2">
      <c r="A244" s="309"/>
      <c r="B244" s="493"/>
      <c r="C244" s="489"/>
      <c r="D244" s="490"/>
      <c r="E244" s="481" t="s">
        <v>413</v>
      </c>
      <c r="F244" s="481">
        <f xml:space="preserve"> F240 * F$242</f>
        <v>315.00391845194537</v>
      </c>
      <c r="G244" s="481" t="s">
        <v>192</v>
      </c>
      <c r="H244" s="395"/>
      <c r="I244" s="395"/>
      <c r="J244" s="395"/>
      <c r="K244" s="395"/>
      <c r="L244" s="395"/>
      <c r="M244" s="395"/>
      <c r="N244" s="395"/>
      <c r="O244" s="395"/>
      <c r="P244" s="395"/>
      <c r="Q244" s="395"/>
      <c r="R244" s="395"/>
      <c r="S244" s="395"/>
      <c r="T244" s="395"/>
      <c r="U244" s="395"/>
    </row>
    <row r="245" spans="1:21" s="432" customFormat="1" outlineLevel="1" x14ac:dyDescent="0.2">
      <c r="A245" s="309"/>
      <c r="B245" s="309"/>
      <c r="C245" s="415"/>
      <c r="D245" s="395"/>
      <c r="E245" s="431"/>
      <c r="H245" s="395"/>
      <c r="I245" s="395"/>
      <c r="J245" s="395"/>
      <c r="K245" s="395"/>
      <c r="L245" s="395"/>
      <c r="M245" s="395"/>
      <c r="N245" s="395"/>
      <c r="O245" s="395"/>
      <c r="P245" s="395"/>
      <c r="Q245" s="395"/>
      <c r="R245" s="395"/>
      <c r="S245" s="395"/>
      <c r="T245" s="395"/>
      <c r="U245" s="395"/>
    </row>
    <row r="246" spans="1:21" s="344" customFormat="1" outlineLevel="1" x14ac:dyDescent="0.2">
      <c r="A246" s="309"/>
      <c r="B246" s="448"/>
      <c r="C246" s="445" t="s">
        <v>382</v>
      </c>
      <c r="D246" s="449"/>
      <c r="E246" s="436"/>
      <c r="F246" s="436"/>
      <c r="G246" s="436"/>
      <c r="H246" s="395"/>
      <c r="I246" s="395"/>
      <c r="J246" s="395"/>
      <c r="K246" s="395"/>
      <c r="L246" s="395"/>
      <c r="M246" s="395"/>
      <c r="N246" s="395"/>
      <c r="O246" s="395"/>
      <c r="P246" s="395"/>
      <c r="Q246" s="395"/>
      <c r="R246" s="395"/>
      <c r="S246" s="395"/>
      <c r="T246" s="395"/>
      <c r="U246" s="395"/>
    </row>
    <row r="247" spans="1:21" s="344" customFormat="1" outlineLevel="1" x14ac:dyDescent="0.2">
      <c r="A247" s="309"/>
      <c r="B247" s="448"/>
      <c r="C247" s="450"/>
      <c r="D247" s="449"/>
      <c r="E247" s="451" t="str">
        <f xml:space="preserve"> Inputs!E$116</f>
        <v>Bioresources IFRS16 RCV adjustment</v>
      </c>
      <c r="F247" s="451">
        <f xml:space="preserve"> Inputs!F$116</f>
        <v>4.4611244165556263</v>
      </c>
      <c r="G247" s="451" t="str">
        <f xml:space="preserve"> Inputs!G$116</f>
        <v>£m</v>
      </c>
      <c r="H247" s="395"/>
      <c r="I247" s="395"/>
      <c r="J247" s="395"/>
      <c r="K247" s="395"/>
      <c r="L247" s="395"/>
      <c r="M247" s="395"/>
      <c r="N247" s="395"/>
      <c r="O247" s="395"/>
      <c r="P247" s="395"/>
      <c r="Q247" s="395"/>
      <c r="R247" s="395"/>
      <c r="S247" s="395"/>
      <c r="T247" s="395"/>
      <c r="U247" s="395"/>
    </row>
    <row r="248" spans="1:21" s="344" customFormat="1" outlineLevel="1" x14ac:dyDescent="0.2">
      <c r="A248" s="309"/>
      <c r="B248" s="448"/>
      <c r="C248" s="450"/>
      <c r="D248" s="449"/>
      <c r="E248" s="451" t="str">
        <f xml:space="preserve"> Inputs!E$117</f>
        <v>Wastewater network plus IFRS16 RCV adjustment</v>
      </c>
      <c r="F248" s="451">
        <f xml:space="preserve"> Inputs!F$117</f>
        <v>11.030385756574983</v>
      </c>
      <c r="G248" s="451" t="str">
        <f xml:space="preserve"> Inputs!G$117</f>
        <v>£m</v>
      </c>
      <c r="H248" s="395"/>
      <c r="I248" s="395"/>
      <c r="J248" s="395"/>
      <c r="K248" s="395"/>
      <c r="L248" s="395"/>
      <c r="M248" s="395"/>
      <c r="N248" s="395"/>
      <c r="O248" s="395"/>
      <c r="P248" s="395"/>
      <c r="Q248" s="395"/>
      <c r="R248" s="395"/>
      <c r="S248" s="395"/>
      <c r="T248" s="395"/>
      <c r="U248" s="395"/>
    </row>
    <row r="249" spans="1:21" ht="4.7" customHeight="1" outlineLevel="1" x14ac:dyDescent="0.2">
      <c r="A249" s="259"/>
      <c r="B249" s="444"/>
      <c r="C249" s="445"/>
      <c r="D249" s="388"/>
      <c r="E249" s="387"/>
      <c r="F249" s="387"/>
      <c r="G249" s="387"/>
    </row>
    <row r="250" spans="1:21" s="237" customFormat="1" outlineLevel="1" x14ac:dyDescent="0.2">
      <c r="A250" s="308"/>
      <c r="B250" s="452"/>
      <c r="C250" s="453"/>
      <c r="D250" s="454"/>
      <c r="E250" s="455" t="str">
        <f xml:space="preserve"> Indexation!E$107</f>
        <v>CPIH deflate from 2018 FYE to 2018 FYA - IFRS 16</v>
      </c>
      <c r="F250" s="455">
        <f xml:space="preserve"> Indexation!F$107</f>
        <v>0.99159530605772273</v>
      </c>
      <c r="G250" s="455" t="str">
        <f xml:space="preserve"> Indexation!G$107</f>
        <v>factor</v>
      </c>
      <c r="H250" s="316"/>
      <c r="I250" s="316"/>
      <c r="J250" s="316"/>
      <c r="K250" s="316"/>
      <c r="L250" s="316"/>
      <c r="M250" s="316"/>
      <c r="N250" s="316"/>
      <c r="O250" s="316"/>
      <c r="P250" s="316"/>
      <c r="Q250" s="316"/>
      <c r="R250" s="316"/>
      <c r="S250" s="316"/>
      <c r="T250" s="316"/>
      <c r="U250" s="316"/>
    </row>
    <row r="251" spans="1:21" ht="4.7" customHeight="1" outlineLevel="1" x14ac:dyDescent="0.2">
      <c r="A251" s="259"/>
      <c r="B251" s="444"/>
      <c r="C251" s="445"/>
      <c r="D251" s="388"/>
      <c r="E251" s="387"/>
      <c r="F251" s="387"/>
      <c r="G251" s="387"/>
    </row>
    <row r="252" spans="1:21" s="344" customFormat="1" outlineLevel="1" x14ac:dyDescent="0.2">
      <c r="A252" s="309"/>
      <c r="B252" s="448"/>
      <c r="C252" s="450"/>
      <c r="D252" s="449"/>
      <c r="E252" s="436" t="s">
        <v>385</v>
      </c>
      <c r="F252" s="436">
        <f xml:space="preserve"> F247 * F$250</f>
        <v>4.4236300311960557</v>
      </c>
      <c r="G252" s="436" t="s">
        <v>192</v>
      </c>
      <c r="H252" s="395"/>
      <c r="I252" s="395"/>
      <c r="J252" s="395"/>
      <c r="K252" s="395"/>
      <c r="L252" s="395"/>
      <c r="M252" s="395"/>
      <c r="N252" s="395"/>
      <c r="O252" s="395"/>
      <c r="P252" s="395"/>
      <c r="Q252" s="395"/>
      <c r="R252" s="395"/>
      <c r="S252" s="395"/>
      <c r="T252" s="395"/>
      <c r="U252" s="395"/>
    </row>
    <row r="253" spans="1:21" s="344" customFormat="1" outlineLevel="1" x14ac:dyDescent="0.2">
      <c r="A253" s="309"/>
      <c r="B253" s="448"/>
      <c r="C253" s="450"/>
      <c r="D253" s="449"/>
      <c r="E253" s="436" t="s">
        <v>386</v>
      </c>
      <c r="F253" s="436">
        <f xml:space="preserve"> F248 * F$250</f>
        <v>10.937678740225715</v>
      </c>
      <c r="G253" s="436" t="s">
        <v>192</v>
      </c>
      <c r="H253" s="395"/>
      <c r="I253" s="395"/>
      <c r="J253" s="395"/>
      <c r="K253" s="395"/>
      <c r="L253" s="395"/>
      <c r="M253" s="395"/>
      <c r="N253" s="395"/>
      <c r="O253" s="395"/>
      <c r="P253" s="395"/>
      <c r="Q253" s="395"/>
      <c r="R253" s="395"/>
      <c r="S253" s="395"/>
      <c r="T253" s="395"/>
      <c r="U253" s="395"/>
    </row>
    <row r="254" spans="1:21" s="261" customFormat="1" outlineLevel="1" x14ac:dyDescent="0.2">
      <c r="A254" s="123"/>
      <c r="B254" s="123"/>
      <c r="C254" s="124"/>
      <c r="D254" s="126"/>
      <c r="E254" s="267"/>
      <c r="F254" s="267"/>
      <c r="G254" s="267"/>
    </row>
    <row r="255" spans="1:21" s="286" customFormat="1" outlineLevel="1" x14ac:dyDescent="0.2">
      <c r="A255" s="123"/>
      <c r="B255" s="123" t="s">
        <v>333</v>
      </c>
      <c r="C255" s="124"/>
      <c r="D255" s="126"/>
      <c r="H255" s="285"/>
      <c r="I255" s="285"/>
      <c r="J255" s="285"/>
      <c r="K255" s="285"/>
      <c r="L255" s="285"/>
      <c r="M255" s="285"/>
      <c r="N255" s="285"/>
      <c r="O255" s="285"/>
      <c r="P255" s="285"/>
      <c r="Q255" s="285"/>
      <c r="R255" s="285"/>
      <c r="S255" s="285"/>
      <c r="T255" s="285"/>
      <c r="U255" s="285"/>
    </row>
    <row r="256" spans="1:21" s="295" customFormat="1" outlineLevel="1" x14ac:dyDescent="0.2">
      <c r="A256" s="235"/>
      <c r="B256" s="235"/>
      <c r="C256" s="236"/>
      <c r="D256" s="76"/>
      <c r="E256" s="76" t="str">
        <f t="shared" ref="E256:G256" si="63" xml:space="preserve"> E$186</f>
        <v>Wholesale wastewater closing RCV at 31 March 2020 in 2012-13 prices (PR14 FD) at 2020 FYE price base</v>
      </c>
      <c r="F256" s="76">
        <f t="shared" si="63"/>
        <v>5136.2661607586933</v>
      </c>
      <c r="G256" s="76" t="str">
        <f t="shared" si="63"/>
        <v>£m</v>
      </c>
      <c r="H256" s="276"/>
      <c r="I256" s="276"/>
      <c r="J256" s="276"/>
      <c r="K256" s="276"/>
      <c r="L256" s="276"/>
      <c r="M256" s="276"/>
      <c r="N256" s="276"/>
      <c r="O256" s="276"/>
      <c r="P256" s="276"/>
      <c r="Q256" s="276"/>
      <c r="R256" s="276"/>
      <c r="S256" s="276"/>
      <c r="T256" s="276"/>
      <c r="U256" s="276"/>
    </row>
    <row r="257" spans="1:21" s="295" customFormat="1" outlineLevel="1" x14ac:dyDescent="0.2">
      <c r="A257" s="235"/>
      <c r="B257" s="235"/>
      <c r="C257" s="236"/>
      <c r="D257" s="76"/>
      <c r="E257" s="76" t="str">
        <f t="shared" ref="E257:G257" si="64" xml:space="preserve"> E$187</f>
        <v>Wastewater ~ Total Adjustment RCV carry forward to PR19 at 2020 FYE price base</v>
      </c>
      <c r="F257" s="76">
        <f t="shared" si="64"/>
        <v>-2.5926172429508152</v>
      </c>
      <c r="G257" s="76" t="str">
        <f t="shared" si="64"/>
        <v>£m</v>
      </c>
      <c r="H257" s="276"/>
      <c r="I257" s="276"/>
      <c r="J257" s="276"/>
      <c r="K257" s="276"/>
      <c r="L257" s="276"/>
      <c r="M257" s="276"/>
      <c r="N257" s="276"/>
      <c r="O257" s="276"/>
      <c r="P257" s="276"/>
      <c r="Q257" s="276"/>
      <c r="R257" s="276"/>
      <c r="S257" s="276"/>
      <c r="T257" s="276"/>
      <c r="U257" s="276"/>
    </row>
    <row r="258" spans="1:21" s="295" customFormat="1" outlineLevel="1" x14ac:dyDescent="0.2">
      <c r="A258" s="235"/>
      <c r="B258" s="235"/>
      <c r="C258" s="236"/>
      <c r="D258" s="76"/>
      <c r="E258" s="76" t="str">
        <f t="shared" ref="E258:G258" si="65" xml:space="preserve"> E$188</f>
        <v>Wastewater ~ CIS RCV inflation correction at 2020 FYE price base</v>
      </c>
      <c r="F258" s="76">
        <f t="shared" si="65"/>
        <v>-78.050381768729622</v>
      </c>
      <c r="G258" s="76" t="str">
        <f t="shared" si="65"/>
        <v>£m</v>
      </c>
      <c r="H258" s="276"/>
      <c r="I258" s="276"/>
      <c r="J258" s="276"/>
      <c r="K258" s="276"/>
      <c r="L258" s="276"/>
      <c r="M258" s="276"/>
      <c r="N258" s="276"/>
      <c r="O258" s="276"/>
      <c r="P258" s="276"/>
      <c r="Q258" s="276"/>
      <c r="R258" s="276"/>
      <c r="S258" s="276"/>
      <c r="T258" s="276"/>
      <c r="U258" s="276"/>
    </row>
    <row r="259" spans="1:21" s="295" customFormat="1" outlineLevel="1" x14ac:dyDescent="0.2">
      <c r="A259" s="235"/>
      <c r="B259" s="235"/>
      <c r="C259" s="236"/>
      <c r="D259" s="76"/>
      <c r="E259" s="76" t="str">
        <f t="shared" ref="E259:G259" si="66" xml:space="preserve"> E$189</f>
        <v>Net performance payment / (penalty) applied to RCV for end of period ODI adjustments ~ Wastewater network plus at 2020 FYE price base</v>
      </c>
      <c r="F259" s="76">
        <f t="shared" si="66"/>
        <v>0</v>
      </c>
      <c r="G259" s="76" t="str">
        <f t="shared" si="66"/>
        <v>£m</v>
      </c>
      <c r="H259" s="276"/>
      <c r="I259" s="276"/>
      <c r="J259" s="276"/>
      <c r="K259" s="276"/>
      <c r="L259" s="276"/>
      <c r="M259" s="276"/>
      <c r="N259" s="276"/>
      <c r="O259" s="276"/>
      <c r="P259" s="276"/>
      <c r="Q259" s="276"/>
      <c r="R259" s="276"/>
      <c r="S259" s="276"/>
      <c r="T259" s="276"/>
      <c r="U259" s="276"/>
    </row>
    <row r="260" spans="1:21" s="295" customFormat="1" outlineLevel="1" x14ac:dyDescent="0.2">
      <c r="A260" s="235"/>
      <c r="B260" s="235"/>
      <c r="C260" s="236"/>
      <c r="D260" s="76"/>
      <c r="E260" s="76" t="str">
        <f t="shared" ref="E260:G260" si="67" xml:space="preserve"> E$190</f>
        <v>Wastewater: RCV adjustment from totex menu model at 2020 FYE price base</v>
      </c>
      <c r="F260" s="76">
        <f t="shared" si="67"/>
        <v>-160.46736094378397</v>
      </c>
      <c r="G260" s="76" t="str">
        <f t="shared" si="67"/>
        <v>£m</v>
      </c>
      <c r="H260" s="276"/>
      <c r="I260" s="276"/>
      <c r="J260" s="276"/>
      <c r="K260" s="276"/>
      <c r="L260" s="276"/>
      <c r="M260" s="276"/>
      <c r="N260" s="276"/>
      <c r="O260" s="276"/>
      <c r="P260" s="276"/>
      <c r="Q260" s="276"/>
      <c r="R260" s="276"/>
      <c r="S260" s="276"/>
      <c r="T260" s="276"/>
      <c r="U260" s="276"/>
    </row>
    <row r="261" spans="1:21" s="295" customFormat="1" outlineLevel="1" x14ac:dyDescent="0.2">
      <c r="A261" s="235"/>
      <c r="B261" s="235"/>
      <c r="C261" s="236"/>
      <c r="D261" s="76"/>
      <c r="E261" s="76" t="str">
        <f t="shared" ref="E261:G261" si="68" xml:space="preserve"> E$200</f>
        <v>Wastewater ~ Other adjustment to wholesale RCV at 2020 FYE price base</v>
      </c>
      <c r="F261" s="76">
        <f t="shared" si="68"/>
        <v>0</v>
      </c>
      <c r="G261" s="76" t="str">
        <f t="shared" si="68"/>
        <v>£m</v>
      </c>
      <c r="H261" s="276"/>
      <c r="I261" s="276"/>
      <c r="J261" s="276"/>
      <c r="K261" s="276"/>
      <c r="L261" s="276"/>
      <c r="M261" s="276"/>
      <c r="N261" s="276"/>
      <c r="O261" s="276"/>
      <c r="P261" s="276"/>
      <c r="Q261" s="276"/>
      <c r="R261" s="276"/>
      <c r="S261" s="276"/>
      <c r="T261" s="276"/>
      <c r="U261" s="276"/>
    </row>
    <row r="262" spans="1:21" s="295" customFormat="1" outlineLevel="1" x14ac:dyDescent="0.2">
      <c r="A262" s="235"/>
      <c r="B262" s="235"/>
      <c r="C262" s="236"/>
      <c r="D262" s="76"/>
      <c r="E262" s="76" t="str">
        <f t="shared" ref="E262:G262" si="69" xml:space="preserve"> E$201</f>
        <v>Wastewater ~ NPV effect of 50% of proceeds from disposals of interest in land at 2020 FYE price base</v>
      </c>
      <c r="F262" s="76">
        <f t="shared" si="69"/>
        <v>-4.8939363254480313</v>
      </c>
      <c r="G262" s="76" t="str">
        <f t="shared" si="69"/>
        <v>£m</v>
      </c>
      <c r="H262" s="276"/>
      <c r="I262" s="276"/>
      <c r="J262" s="276"/>
      <c r="K262" s="276"/>
      <c r="L262" s="276"/>
      <c r="M262" s="276"/>
      <c r="N262" s="276"/>
      <c r="O262" s="276"/>
      <c r="P262" s="276"/>
      <c r="Q262" s="276"/>
      <c r="R262" s="276"/>
      <c r="S262" s="276"/>
      <c r="T262" s="276"/>
      <c r="U262" s="276"/>
    </row>
    <row r="263" spans="1:21" s="405" customFormat="1" outlineLevel="1" x14ac:dyDescent="0.2">
      <c r="A263" s="133"/>
      <c r="B263" s="133"/>
      <c r="C263" s="134"/>
      <c r="D263" s="116"/>
      <c r="E263" s="404" t="s">
        <v>333</v>
      </c>
      <c r="F263" s="404">
        <f>SUM(F256:F262)</f>
        <v>4890.2618644777813</v>
      </c>
      <c r="G263" s="404" t="s">
        <v>192</v>
      </c>
      <c r="H263" s="116"/>
      <c r="I263" s="116"/>
      <c r="J263" s="116"/>
      <c r="K263" s="116"/>
      <c r="L263" s="116"/>
      <c r="M263" s="116"/>
      <c r="N263" s="116"/>
      <c r="O263" s="116"/>
      <c r="P263" s="116"/>
      <c r="Q263" s="116"/>
      <c r="R263" s="116"/>
      <c r="S263" s="116"/>
      <c r="T263" s="116"/>
      <c r="U263" s="116"/>
    </row>
    <row r="264" spans="1:21" s="286" customFormat="1" outlineLevel="1" x14ac:dyDescent="0.2">
      <c r="A264" s="123"/>
      <c r="B264" s="123"/>
      <c r="C264" s="124"/>
      <c r="D264" s="126"/>
      <c r="F264" s="287"/>
      <c r="G264" s="265"/>
      <c r="H264" s="285"/>
      <c r="I264" s="285"/>
      <c r="J264" s="285"/>
      <c r="K264" s="285"/>
      <c r="L264" s="285"/>
      <c r="M264" s="285"/>
      <c r="N264" s="285"/>
      <c r="O264" s="285"/>
      <c r="P264" s="285"/>
      <c r="Q264" s="285"/>
      <c r="R264" s="285"/>
      <c r="S264" s="285"/>
      <c r="T264" s="285"/>
      <c r="U264" s="285"/>
    </row>
    <row r="265" spans="1:21" s="286" customFormat="1" outlineLevel="1" x14ac:dyDescent="0.2">
      <c r="A265" s="123"/>
      <c r="B265" s="123" t="s">
        <v>334</v>
      </c>
      <c r="C265" s="124"/>
      <c r="D265" s="126"/>
      <c r="F265" s="287"/>
      <c r="G265" s="265"/>
      <c r="H265" s="285"/>
      <c r="I265" s="285"/>
      <c r="J265" s="285"/>
      <c r="K265" s="285"/>
      <c r="L265" s="285"/>
      <c r="M265" s="285"/>
      <c r="N265" s="285"/>
      <c r="O265" s="285"/>
      <c r="P265" s="285"/>
      <c r="Q265" s="285"/>
      <c r="R265" s="285"/>
      <c r="S265" s="285"/>
      <c r="T265" s="285"/>
      <c r="U265" s="285"/>
    </row>
    <row r="266" spans="1:21" s="261" customFormat="1" outlineLevel="1" x14ac:dyDescent="0.2">
      <c r="A266" s="123"/>
      <c r="B266" s="123"/>
      <c r="C266" s="124"/>
      <c r="D266" s="126"/>
      <c r="E266" s="290" t="str">
        <f t="shared" ref="E266:G266" si="70" xml:space="preserve"> E$263</f>
        <v>Total wholesale wastewater RCV at 31 March 2020 post midnight adjustments before allocation to price control units at 2020 FYE price base</v>
      </c>
      <c r="F266" s="290">
        <f t="shared" si="70"/>
        <v>4890.2618644777813</v>
      </c>
      <c r="G266" s="290" t="str">
        <f t="shared" si="70"/>
        <v>£m</v>
      </c>
    </row>
    <row r="267" spans="1:21" s="264" customFormat="1" outlineLevel="1" x14ac:dyDescent="0.2">
      <c r="A267" s="235"/>
      <c r="B267" s="235"/>
      <c r="C267" s="236"/>
      <c r="D267" s="76" t="s">
        <v>335</v>
      </c>
      <c r="E267" s="290" t="str">
        <f xml:space="preserve"> E$199</f>
        <v>Bioresources RCV (prior to midnight adjustments) 31 March 2020 at 2020 FYE price base</v>
      </c>
      <c r="F267" s="290">
        <f t="shared" ref="F267:G267" si="71" xml:space="preserve"> F$199</f>
        <v>330.20853746156735</v>
      </c>
      <c r="G267" s="290" t="str">
        <f t="shared" si="71"/>
        <v>£m</v>
      </c>
    </row>
    <row r="268" spans="1:21" s="261" customFormat="1" outlineLevel="1" x14ac:dyDescent="0.2">
      <c r="A268" s="123"/>
      <c r="B268" s="123"/>
      <c r="C268" s="124"/>
      <c r="D268" s="126"/>
      <c r="E268" s="288" t="s">
        <v>336</v>
      </c>
      <c r="F268" s="288">
        <f xml:space="preserve"> F266 - F267</f>
        <v>4560.0533270162141</v>
      </c>
      <c r="G268" s="288" t="s">
        <v>192</v>
      </c>
    </row>
    <row r="269" spans="1:21" s="261" customFormat="1" outlineLevel="1" x14ac:dyDescent="0.2">
      <c r="A269" s="123"/>
      <c r="B269" s="123"/>
      <c r="C269" s="124"/>
      <c r="D269" s="126"/>
      <c r="E269" s="288"/>
      <c r="F269" s="288"/>
      <c r="G269" s="288"/>
    </row>
    <row r="270" spans="1:21" s="261" customFormat="1" outlineLevel="1" x14ac:dyDescent="0.2">
      <c r="A270" s="123"/>
      <c r="B270" s="123"/>
      <c r="C270" s="124"/>
      <c r="D270" s="126"/>
      <c r="E270" s="290" t="str">
        <f t="shared" ref="E270:G270" si="72" xml:space="preserve"> E$268</f>
        <v>Wastewater network plus opening RCV at 2020 FYE price base</v>
      </c>
      <c r="F270" s="290">
        <f t="shared" si="72"/>
        <v>4560.0533270162141</v>
      </c>
      <c r="G270" s="290" t="str">
        <f t="shared" si="72"/>
        <v>£m</v>
      </c>
    </row>
    <row r="271" spans="1:21" s="293" customFormat="1" outlineLevel="1" x14ac:dyDescent="0.2">
      <c r="A271" s="305"/>
      <c r="B271" s="305"/>
      <c r="C271" s="306"/>
      <c r="D271" s="307"/>
      <c r="E271" s="289" t="str">
        <f xml:space="preserve"> Inputs!E$112</f>
        <v>% of RCV to index by RPI - wastewater services</v>
      </c>
      <c r="F271" s="289">
        <f xml:space="preserve"> Inputs!F$112</f>
        <v>0.5</v>
      </c>
      <c r="G271" s="289" t="str">
        <f xml:space="preserve"> Inputs!G$112</f>
        <v>%</v>
      </c>
      <c r="H271" s="307"/>
      <c r="I271" s="307"/>
      <c r="J271" s="307"/>
      <c r="K271" s="307"/>
      <c r="L271" s="307"/>
      <c r="M271" s="307"/>
      <c r="N271" s="307"/>
      <c r="O271" s="307"/>
      <c r="P271" s="307"/>
      <c r="Q271" s="307"/>
      <c r="R271" s="307"/>
      <c r="S271" s="307"/>
      <c r="T271" s="307"/>
      <c r="U271" s="307"/>
    </row>
    <row r="272" spans="1:21" s="261" customFormat="1" outlineLevel="1" x14ac:dyDescent="0.2">
      <c r="A272" s="123"/>
      <c r="B272" s="123"/>
      <c r="C272" s="124"/>
      <c r="D272" s="126"/>
      <c r="E272" s="288" t="s">
        <v>337</v>
      </c>
      <c r="F272" s="288">
        <f xml:space="preserve"> F270 * F271</f>
        <v>2280.026663508107</v>
      </c>
      <c r="G272" s="288" t="s">
        <v>192</v>
      </c>
    </row>
    <row r="273" spans="1:21" s="261" customFormat="1" outlineLevel="1" x14ac:dyDescent="0.2">
      <c r="A273" s="123"/>
      <c r="B273" s="123"/>
      <c r="C273" s="124"/>
      <c r="D273" s="126"/>
      <c r="E273" s="288"/>
      <c r="F273" s="288"/>
      <c r="G273" s="288"/>
    </row>
    <row r="274" spans="1:21" s="261" customFormat="1" outlineLevel="1" x14ac:dyDescent="0.2">
      <c r="A274" s="123"/>
      <c r="B274" s="123"/>
      <c r="C274" s="124"/>
      <c r="D274" s="126"/>
      <c r="E274" s="290" t="str">
        <f t="shared" ref="E274:G274" si="73" xml:space="preserve"> E$268</f>
        <v>Wastewater network plus opening RCV at 2020 FYE price base</v>
      </c>
      <c r="F274" s="290">
        <f t="shared" si="73"/>
        <v>4560.0533270162141</v>
      </c>
      <c r="G274" s="290" t="str">
        <f t="shared" si="73"/>
        <v>£m</v>
      </c>
    </row>
    <row r="275" spans="1:21" s="293" customFormat="1" outlineLevel="1" x14ac:dyDescent="0.2">
      <c r="A275" s="305"/>
      <c r="B275" s="305"/>
      <c r="C275" s="306"/>
      <c r="D275" s="307"/>
      <c r="E275" s="289" t="str">
        <f xml:space="preserve"> Inputs!E$112</f>
        <v>% of RCV to index by RPI - wastewater services</v>
      </c>
      <c r="F275" s="289">
        <f xml:space="preserve"> Inputs!F$112</f>
        <v>0.5</v>
      </c>
      <c r="G275" s="289" t="str">
        <f xml:space="preserve"> Inputs!G$112</f>
        <v>%</v>
      </c>
      <c r="H275" s="307"/>
      <c r="I275" s="307"/>
      <c r="J275" s="307"/>
      <c r="K275" s="307"/>
      <c r="L275" s="307"/>
      <c r="M275" s="307"/>
      <c r="N275" s="307"/>
      <c r="O275" s="307"/>
      <c r="P275" s="307"/>
      <c r="Q275" s="307"/>
      <c r="R275" s="307"/>
      <c r="S275" s="307"/>
      <c r="T275" s="307"/>
      <c r="U275" s="307"/>
    </row>
    <row r="276" spans="1:21" s="261" customFormat="1" outlineLevel="1" x14ac:dyDescent="0.2">
      <c r="A276" s="123"/>
      <c r="B276" s="123"/>
      <c r="C276" s="124"/>
      <c r="D276" s="126"/>
      <c r="E276" s="290" t="s">
        <v>338</v>
      </c>
      <c r="F276" s="288">
        <f xml:space="preserve"> F274 * (1 - F275)</f>
        <v>2280.026663508107</v>
      </c>
      <c r="G276" s="288" t="s">
        <v>192</v>
      </c>
    </row>
    <row r="277" spans="1:21" s="261" customFormat="1" outlineLevel="1" x14ac:dyDescent="0.2">
      <c r="A277" s="123"/>
      <c r="B277" s="123"/>
      <c r="C277" s="124"/>
      <c r="D277" s="126"/>
      <c r="E277" s="288"/>
      <c r="F277" s="288"/>
      <c r="G277" s="288"/>
    </row>
    <row r="278" spans="1:21" s="261" customFormat="1" outlineLevel="1" x14ac:dyDescent="0.2">
      <c r="A278" s="259"/>
      <c r="B278" s="123"/>
      <c r="C278" s="124"/>
      <c r="D278" s="126"/>
      <c r="E278" s="290" t="str">
        <f t="shared" ref="E278:G278" si="74" xml:space="preserve"> E$272</f>
        <v>Wastewater network plus RPI linked RCV at 2020 FYE price base</v>
      </c>
      <c r="F278" s="290">
        <f t="shared" si="74"/>
        <v>2280.026663508107</v>
      </c>
      <c r="G278" s="290" t="str">
        <f t="shared" si="74"/>
        <v>£m</v>
      </c>
    </row>
    <row r="279" spans="1:21" s="261" customFormat="1" outlineLevel="1" x14ac:dyDescent="0.2">
      <c r="A279" s="259"/>
      <c r="B279" s="123"/>
      <c r="C279" s="124"/>
      <c r="D279" s="126"/>
      <c r="E279" s="290" t="str">
        <f t="shared" ref="E279:G279" si="75" xml:space="preserve"> E$276</f>
        <v>Wastewater network plus CPIH linked RCV at 2020 FYE price base</v>
      </c>
      <c r="F279" s="290">
        <f t="shared" si="75"/>
        <v>2280.026663508107</v>
      </c>
      <c r="G279" s="290" t="str">
        <f t="shared" si="75"/>
        <v>£m</v>
      </c>
    </row>
    <row r="280" spans="1:21" ht="4.7" customHeight="1" outlineLevel="1" x14ac:dyDescent="0.2">
      <c r="A280" s="123"/>
      <c r="B280" s="123"/>
      <c r="C280" s="124"/>
      <c r="D280" s="126"/>
      <c r="H280"/>
      <c r="I280"/>
      <c r="J280"/>
      <c r="K280"/>
      <c r="L280"/>
      <c r="M280"/>
      <c r="N280"/>
      <c r="O280"/>
      <c r="P280"/>
      <c r="Q280"/>
      <c r="R280"/>
      <c r="S280"/>
      <c r="T280"/>
      <c r="U280"/>
    </row>
    <row r="281" spans="1:21" s="237" customFormat="1" outlineLevel="1" x14ac:dyDescent="0.2">
      <c r="A281" s="308"/>
      <c r="B281" s="301"/>
      <c r="C281" s="302"/>
      <c r="D281" s="303"/>
      <c r="E281" s="304" t="str">
        <f xml:space="preserve"> Indexation!E$105</f>
        <v>CPIH deflate from 2020 FYE to 2018 FYA</v>
      </c>
      <c r="F281" s="304">
        <f xml:space="preserve"> Indexation!F$105</f>
        <v>0.9539544945551518</v>
      </c>
      <c r="G281" s="304" t="str">
        <f xml:space="preserve"> Indexation!G$105</f>
        <v>factor</v>
      </c>
    </row>
    <row r="282" spans="1:21" ht="4.7" customHeight="1" outlineLevel="1" x14ac:dyDescent="0.2">
      <c r="A282" s="123"/>
      <c r="B282" s="123"/>
      <c r="C282" s="124"/>
      <c r="D282" s="126"/>
      <c r="H282"/>
      <c r="I282"/>
      <c r="J282"/>
      <c r="K282"/>
      <c r="L282"/>
      <c r="M282"/>
      <c r="N282"/>
      <c r="O282"/>
      <c r="P282"/>
      <c r="Q282"/>
      <c r="R282"/>
      <c r="S282"/>
      <c r="T282"/>
      <c r="U282"/>
    </row>
    <row r="283" spans="1:21" ht="12.75" customHeight="1" outlineLevel="1" x14ac:dyDescent="0.2">
      <c r="A283" s="123"/>
      <c r="B283" s="123"/>
      <c r="C283" s="124"/>
      <c r="D283" s="126"/>
      <c r="E283" s="387" t="s">
        <v>391</v>
      </c>
      <c r="F283">
        <f xml:space="preserve"> F278 * F$281</f>
        <v>2175.0416833591453</v>
      </c>
      <c r="G283" s="290" t="str">
        <f t="shared" ref="G283" si="76" xml:space="preserve"> G$272</f>
        <v>£m</v>
      </c>
      <c r="H283"/>
      <c r="I283"/>
      <c r="J283"/>
      <c r="K283"/>
      <c r="L283"/>
      <c r="M283"/>
      <c r="N283"/>
      <c r="O283"/>
      <c r="P283"/>
      <c r="Q283"/>
      <c r="R283"/>
      <c r="S283"/>
      <c r="T283"/>
      <c r="U283"/>
    </row>
    <row r="284" spans="1:21" ht="12.75" customHeight="1" outlineLevel="1" x14ac:dyDescent="0.2">
      <c r="A284" s="123"/>
      <c r="B284" s="123"/>
      <c r="C284" s="124"/>
      <c r="D284" s="126"/>
      <c r="E284" s="387" t="s">
        <v>392</v>
      </c>
      <c r="F284">
        <f xml:space="preserve"> F279 * F$281</f>
        <v>2175.0416833591453</v>
      </c>
      <c r="G284" s="290" t="str">
        <f t="shared" ref="G284" si="77" xml:space="preserve"> G$276</f>
        <v>£m</v>
      </c>
      <c r="H284"/>
      <c r="I284"/>
      <c r="J284"/>
      <c r="K284"/>
      <c r="L284"/>
      <c r="M284"/>
      <c r="N284"/>
      <c r="O284"/>
      <c r="P284"/>
      <c r="Q284"/>
      <c r="R284"/>
      <c r="S284"/>
      <c r="T284"/>
      <c r="U284"/>
    </row>
    <row r="285" spans="1:21" ht="12.75" customHeight="1" outlineLevel="1" x14ac:dyDescent="0.2">
      <c r="A285" s="123"/>
      <c r="B285" s="123"/>
      <c r="C285" s="124"/>
      <c r="D285" s="126"/>
      <c r="H285"/>
      <c r="I285"/>
      <c r="J285"/>
      <c r="K285"/>
      <c r="L285"/>
      <c r="M285"/>
      <c r="N285"/>
      <c r="O285"/>
      <c r="P285"/>
      <c r="Q285"/>
      <c r="R285"/>
      <c r="S285"/>
      <c r="T285"/>
      <c r="U285"/>
    </row>
    <row r="286" spans="1:21" s="272" customFormat="1" outlineLevel="1" x14ac:dyDescent="0.2">
      <c r="A286" s="309"/>
      <c r="B286" s="309"/>
      <c r="C286" s="450"/>
      <c r="D286" s="449"/>
      <c r="E286" s="457" t="str">
        <f>E253</f>
        <v>Wastewater network plus IFRS16 RCV adjustment at 2017-18 FYA CPIH deflated price base</v>
      </c>
      <c r="F286" s="457">
        <f>F253</f>
        <v>10.937678740225715</v>
      </c>
      <c r="G286" s="457" t="str">
        <f>G253</f>
        <v>£m</v>
      </c>
      <c r="H286" s="395"/>
      <c r="I286" s="395"/>
      <c r="J286" s="395"/>
      <c r="K286" s="395"/>
      <c r="L286" s="395"/>
      <c r="M286" s="395"/>
      <c r="N286" s="395"/>
      <c r="O286" s="395"/>
      <c r="P286" s="395"/>
      <c r="Q286" s="395"/>
      <c r="R286" s="395"/>
      <c r="S286" s="395"/>
      <c r="T286" s="395"/>
      <c r="U286" s="395"/>
    </row>
    <row r="287" spans="1:21" s="293" customFormat="1" outlineLevel="1" x14ac:dyDescent="0.2">
      <c r="A287" s="305"/>
      <c r="B287" s="305"/>
      <c r="C287" s="459"/>
      <c r="E287" s="460" t="str">
        <f xml:space="preserve"> Inputs!E$112</f>
        <v>% of RCV to index by RPI - wastewater services</v>
      </c>
      <c r="F287" s="460">
        <f xml:space="preserve"> Inputs!F$112</f>
        <v>0.5</v>
      </c>
      <c r="G287" s="460" t="str">
        <f xml:space="preserve"> Inputs!G$112</f>
        <v>%</v>
      </c>
      <c r="H287" s="307"/>
      <c r="I287" s="307"/>
      <c r="J287" s="307"/>
      <c r="K287" s="307"/>
      <c r="L287" s="307"/>
      <c r="M287" s="307"/>
      <c r="N287" s="307"/>
      <c r="O287" s="307"/>
      <c r="P287" s="307"/>
      <c r="Q287" s="307"/>
      <c r="R287" s="307"/>
      <c r="S287" s="307"/>
      <c r="T287" s="307"/>
      <c r="U287" s="307"/>
    </row>
    <row r="288" spans="1:21" s="261" customFormat="1" outlineLevel="1" x14ac:dyDescent="0.2">
      <c r="A288" s="259"/>
      <c r="B288" s="259"/>
      <c r="C288" s="445"/>
      <c r="D288" s="388"/>
      <c r="E288" s="458" t="s">
        <v>403</v>
      </c>
      <c r="F288" s="458">
        <f xml:space="preserve"> F286 * F287</f>
        <v>5.4688393701128577</v>
      </c>
      <c r="G288" s="458" t="s">
        <v>192</v>
      </c>
      <c r="H288" s="321"/>
      <c r="I288" s="321"/>
      <c r="J288" s="321"/>
      <c r="K288" s="321"/>
      <c r="L288" s="321"/>
      <c r="M288" s="321"/>
      <c r="N288" s="321"/>
      <c r="O288" s="321"/>
      <c r="P288" s="321"/>
      <c r="Q288" s="321"/>
      <c r="R288" s="321"/>
      <c r="S288" s="321"/>
      <c r="T288" s="321"/>
      <c r="U288" s="321"/>
    </row>
    <row r="289" spans="1:21" s="261" customFormat="1" outlineLevel="1" x14ac:dyDescent="0.2">
      <c r="A289" s="259"/>
      <c r="B289" s="259"/>
      <c r="C289" s="445"/>
      <c r="D289" s="388"/>
      <c r="E289" s="458"/>
      <c r="F289" s="458"/>
      <c r="G289" s="458"/>
      <c r="H289" s="321"/>
      <c r="I289" s="321"/>
      <c r="J289" s="321"/>
      <c r="K289" s="321"/>
      <c r="L289" s="321"/>
      <c r="M289" s="321"/>
      <c r="N289" s="321"/>
      <c r="O289" s="321"/>
      <c r="P289" s="321"/>
      <c r="Q289" s="321"/>
      <c r="R289" s="321"/>
      <c r="S289" s="321"/>
      <c r="T289" s="321"/>
      <c r="U289" s="321"/>
    </row>
    <row r="290" spans="1:21" s="272" customFormat="1" outlineLevel="1" x14ac:dyDescent="0.2">
      <c r="A290" s="309"/>
      <c r="B290" s="309"/>
      <c r="C290" s="450"/>
      <c r="D290" s="449"/>
      <c r="E290" s="457" t="str">
        <f>E253</f>
        <v>Wastewater network plus IFRS16 RCV adjustment at 2017-18 FYA CPIH deflated price base</v>
      </c>
      <c r="F290" s="457">
        <f t="shared" ref="F290:G290" si="78">F253</f>
        <v>10.937678740225715</v>
      </c>
      <c r="G290" s="457" t="str">
        <f t="shared" si="78"/>
        <v>£m</v>
      </c>
      <c r="H290" s="395"/>
      <c r="I290" s="395"/>
      <c r="J290" s="395"/>
      <c r="K290" s="395"/>
      <c r="L290" s="395"/>
      <c r="M290" s="395"/>
      <c r="N290" s="395"/>
      <c r="O290" s="395"/>
      <c r="P290" s="395"/>
      <c r="Q290" s="395"/>
      <c r="R290" s="395"/>
      <c r="S290" s="395"/>
      <c r="T290" s="395"/>
      <c r="U290" s="395"/>
    </row>
    <row r="291" spans="1:21" s="293" customFormat="1" outlineLevel="1" x14ac:dyDescent="0.2">
      <c r="A291" s="305"/>
      <c r="B291" s="305"/>
      <c r="C291" s="459"/>
      <c r="E291" s="460" t="str">
        <f xml:space="preserve"> Inputs!E$112</f>
        <v>% of RCV to index by RPI - wastewater services</v>
      </c>
      <c r="F291" s="460">
        <f xml:space="preserve"> Inputs!F$112</f>
        <v>0.5</v>
      </c>
      <c r="G291" s="460" t="str">
        <f xml:space="preserve"> Inputs!G$112</f>
        <v>%</v>
      </c>
      <c r="H291" s="307"/>
      <c r="I291" s="307"/>
      <c r="J291" s="307"/>
      <c r="K291" s="307"/>
      <c r="L291" s="307"/>
      <c r="M291" s="307"/>
      <c r="N291" s="307"/>
      <c r="O291" s="307"/>
      <c r="P291" s="307"/>
      <c r="Q291" s="307"/>
      <c r="R291" s="307"/>
      <c r="S291" s="307"/>
      <c r="T291" s="307"/>
      <c r="U291" s="307"/>
    </row>
    <row r="292" spans="1:21" s="261" customFormat="1" outlineLevel="1" x14ac:dyDescent="0.2">
      <c r="A292" s="259"/>
      <c r="B292" s="259"/>
      <c r="C292" s="445"/>
      <c r="D292" s="388"/>
      <c r="E292" s="458" t="s">
        <v>402</v>
      </c>
      <c r="F292" s="458">
        <f xml:space="preserve"> F290 * (1 - F291)</f>
        <v>5.4688393701128577</v>
      </c>
      <c r="G292" s="458" t="s">
        <v>192</v>
      </c>
      <c r="H292" s="321"/>
      <c r="I292" s="321"/>
      <c r="J292" s="321"/>
      <c r="K292" s="321"/>
      <c r="L292" s="321"/>
      <c r="M292" s="321"/>
      <c r="N292" s="321"/>
      <c r="O292" s="321"/>
      <c r="P292" s="321"/>
      <c r="Q292" s="321"/>
      <c r="R292" s="321"/>
      <c r="S292" s="321"/>
      <c r="T292" s="321"/>
      <c r="U292" s="321"/>
    </row>
    <row r="293" spans="1:21" ht="4.7" customHeight="1" outlineLevel="1" x14ac:dyDescent="0.2">
      <c r="A293" s="259"/>
      <c r="B293" s="259"/>
      <c r="C293" s="445"/>
      <c r="D293" s="388"/>
      <c r="E293" s="387"/>
      <c r="F293" s="387"/>
      <c r="G293" s="387"/>
    </row>
    <row r="294" spans="1:21" ht="12.75" customHeight="1" outlineLevel="1" x14ac:dyDescent="0.2">
      <c r="A294" s="259"/>
      <c r="B294" s="259"/>
      <c r="C294" s="445"/>
      <c r="D294" s="388"/>
      <c r="E294" s="387" t="str">
        <f>E283</f>
        <v>Wastewater network plus RCV RPI inflated ~ 1 April (opening balance excluding IFRS16 adjustment) at 2017-18 CPIH deflated price base</v>
      </c>
      <c r="F294" s="387">
        <f t="shared" ref="F294:G294" si="79">F283</f>
        <v>2175.0416833591453</v>
      </c>
      <c r="G294" s="387" t="str">
        <f t="shared" si="79"/>
        <v>£m</v>
      </c>
    </row>
    <row r="295" spans="1:21" ht="12.75" customHeight="1" outlineLevel="1" x14ac:dyDescent="0.2">
      <c r="A295" s="259"/>
      <c r="B295" s="259"/>
      <c r="C295" s="445"/>
      <c r="D295" s="388"/>
      <c r="E295" s="387" t="str">
        <f>E288</f>
        <v>Wastewater network plus IFRS16 adjustment RPI inflated RCV at 2017-18 FYA CPIH deflated price base</v>
      </c>
      <c r="F295" s="387">
        <f t="shared" ref="F295:G295" si="80">F288</f>
        <v>5.4688393701128577</v>
      </c>
      <c r="G295" s="387" t="str">
        <f t="shared" si="80"/>
        <v>£m</v>
      </c>
    </row>
    <row r="296" spans="1:21" s="261" customFormat="1" outlineLevel="1" x14ac:dyDescent="0.2">
      <c r="A296" s="259"/>
      <c r="B296" s="123"/>
      <c r="C296" s="124"/>
      <c r="D296" s="126"/>
      <c r="E296" s="291" t="s">
        <v>339</v>
      </c>
      <c r="F296" s="461">
        <f xml:space="preserve"> F294 + F295</f>
        <v>2180.5105227292584</v>
      </c>
      <c r="G296" s="291" t="s">
        <v>192</v>
      </c>
    </row>
    <row r="297" spans="1:21" ht="12.75" customHeight="1" outlineLevel="1" x14ac:dyDescent="0.2">
      <c r="A297" s="123"/>
      <c r="B297" s="123"/>
      <c r="C297" s="124"/>
      <c r="D297" s="126"/>
      <c r="H297"/>
      <c r="I297"/>
      <c r="J297"/>
      <c r="K297"/>
      <c r="L297"/>
      <c r="M297"/>
      <c r="N297"/>
      <c r="O297"/>
      <c r="P297"/>
      <c r="Q297"/>
      <c r="R297"/>
      <c r="S297"/>
      <c r="T297"/>
      <c r="U297"/>
    </row>
    <row r="298" spans="1:21" ht="12.75" customHeight="1" outlineLevel="1" x14ac:dyDescent="0.2">
      <c r="A298" s="123"/>
      <c r="B298" s="123"/>
      <c r="C298" s="445"/>
      <c r="D298" s="388"/>
      <c r="E298" s="387" t="str">
        <f>E284</f>
        <v>Wastewater network plus RCV CPIH inflated ~ 1 April (opening balance excluding IFRS16 adjustment) at 2017-18 CPIH deflated price base</v>
      </c>
      <c r="F298" s="387">
        <f t="shared" ref="F298:G298" si="81">F284</f>
        <v>2175.0416833591453</v>
      </c>
      <c r="G298" s="387" t="str">
        <f t="shared" si="81"/>
        <v>£m</v>
      </c>
      <c r="H298"/>
      <c r="I298"/>
      <c r="J298"/>
      <c r="K298"/>
      <c r="L298"/>
      <c r="M298"/>
      <c r="N298"/>
      <c r="O298"/>
      <c r="P298"/>
      <c r="Q298"/>
      <c r="R298"/>
      <c r="S298"/>
      <c r="T298"/>
      <c r="U298"/>
    </row>
    <row r="299" spans="1:21" ht="12.75" customHeight="1" outlineLevel="1" x14ac:dyDescent="0.2">
      <c r="A299" s="123"/>
      <c r="B299" s="123"/>
      <c r="C299" s="445"/>
      <c r="D299" s="388"/>
      <c r="E299" s="387" t="str">
        <f>E292</f>
        <v>Wastewater network plus IFRS16 adjustment CPIH inflated RCV at 2017-18 FYA CPIH deflated price base</v>
      </c>
      <c r="F299" s="387">
        <f t="shared" ref="F299:G299" si="82">F292</f>
        <v>5.4688393701128577</v>
      </c>
      <c r="G299" s="387" t="str">
        <f t="shared" si="82"/>
        <v>£m</v>
      </c>
      <c r="H299"/>
      <c r="I299"/>
      <c r="J299"/>
      <c r="K299"/>
      <c r="L299"/>
      <c r="M299"/>
      <c r="N299"/>
      <c r="O299"/>
      <c r="P299"/>
      <c r="Q299"/>
      <c r="R299"/>
      <c r="S299"/>
      <c r="T299"/>
      <c r="U299"/>
    </row>
    <row r="300" spans="1:21" s="272" customFormat="1" outlineLevel="1" x14ac:dyDescent="0.2">
      <c r="A300" s="309"/>
      <c r="B300" s="270"/>
      <c r="C300" s="271"/>
      <c r="E300" s="291" t="s">
        <v>340</v>
      </c>
      <c r="F300" s="461">
        <f xml:space="preserve"> F298 + F299</f>
        <v>2180.5105227292584</v>
      </c>
      <c r="G300" s="291" t="s">
        <v>192</v>
      </c>
    </row>
    <row r="301" spans="1:21" s="261" customFormat="1" outlineLevel="1" x14ac:dyDescent="0.2">
      <c r="A301" s="259"/>
      <c r="B301" s="123"/>
      <c r="C301" s="124"/>
      <c r="D301" s="126"/>
      <c r="E301" s="288"/>
      <c r="F301" s="288"/>
      <c r="G301" s="288"/>
    </row>
    <row r="302" spans="1:21" s="261" customFormat="1" outlineLevel="1" x14ac:dyDescent="0.2">
      <c r="A302" s="123"/>
      <c r="B302" s="123" t="s">
        <v>341</v>
      </c>
      <c r="C302" s="124"/>
      <c r="D302" s="126"/>
      <c r="E302" s="288"/>
      <c r="F302" s="288"/>
      <c r="G302" s="288"/>
    </row>
    <row r="303" spans="1:21" s="264" customFormat="1" outlineLevel="1" x14ac:dyDescent="0.2">
      <c r="A303" s="235"/>
      <c r="B303" s="235"/>
      <c r="C303" s="236"/>
      <c r="D303" s="76"/>
      <c r="E303" s="290" t="str">
        <f xml:space="preserve"> E$199</f>
        <v>Bioresources RCV (prior to midnight adjustments) 31 March 2020 at 2020 FYE price base</v>
      </c>
      <c r="F303" s="290">
        <f t="shared" ref="F303:G303" si="83" xml:space="preserve"> F$199</f>
        <v>330.20853746156735</v>
      </c>
      <c r="G303" s="290" t="str">
        <f t="shared" si="83"/>
        <v>£m</v>
      </c>
    </row>
    <row r="304" spans="1:21" s="293" customFormat="1" outlineLevel="1" x14ac:dyDescent="0.2">
      <c r="A304" s="305"/>
      <c r="B304" s="305"/>
      <c r="C304" s="306"/>
      <c r="D304" s="307"/>
      <c r="E304" s="289" t="str">
        <f xml:space="preserve"> Inputs!E$112</f>
        <v>% of RCV to index by RPI - wastewater services</v>
      </c>
      <c r="F304" s="289">
        <f xml:space="preserve"> Inputs!F$112</f>
        <v>0.5</v>
      </c>
      <c r="G304" s="289" t="str">
        <f xml:space="preserve"> Inputs!G$112</f>
        <v>%</v>
      </c>
      <c r="H304" s="307"/>
      <c r="I304" s="307"/>
      <c r="J304" s="307"/>
      <c r="K304" s="307"/>
      <c r="L304" s="307"/>
      <c r="M304" s="307"/>
      <c r="N304" s="307"/>
      <c r="O304" s="307"/>
      <c r="P304" s="307"/>
      <c r="Q304" s="307"/>
      <c r="R304" s="307"/>
      <c r="S304" s="307"/>
      <c r="T304" s="307"/>
      <c r="U304" s="307"/>
    </row>
    <row r="305" spans="1:21" s="261" customFormat="1" outlineLevel="1" x14ac:dyDescent="0.2">
      <c r="A305" s="123"/>
      <c r="B305" s="123"/>
      <c r="C305" s="124"/>
      <c r="D305" s="126"/>
      <c r="E305" s="288" t="s">
        <v>342</v>
      </c>
      <c r="F305" s="288">
        <f xml:space="preserve"> F303 * F304</f>
        <v>165.10426873078367</v>
      </c>
      <c r="G305" s="288" t="s">
        <v>192</v>
      </c>
    </row>
    <row r="306" spans="1:21" s="261" customFormat="1" outlineLevel="1" x14ac:dyDescent="0.2">
      <c r="A306" s="123"/>
      <c r="B306" s="123"/>
      <c r="C306" s="124"/>
      <c r="D306" s="126"/>
      <c r="E306" s="288"/>
      <c r="F306" s="288"/>
      <c r="G306" s="288"/>
    </row>
    <row r="307" spans="1:21" s="264" customFormat="1" outlineLevel="1" x14ac:dyDescent="0.2">
      <c r="A307" s="235"/>
      <c r="B307" s="235"/>
      <c r="C307" s="236"/>
      <c r="D307" s="76"/>
      <c r="E307" s="290" t="str">
        <f xml:space="preserve"> E$199</f>
        <v>Bioresources RCV (prior to midnight adjustments) 31 March 2020 at 2020 FYE price base</v>
      </c>
      <c r="F307" s="290">
        <f t="shared" ref="F307:G307" si="84" xml:space="preserve"> F$199</f>
        <v>330.20853746156735</v>
      </c>
      <c r="G307" s="290" t="str">
        <f t="shared" si="84"/>
        <v>£m</v>
      </c>
    </row>
    <row r="308" spans="1:21" s="293" customFormat="1" outlineLevel="1" x14ac:dyDescent="0.2">
      <c r="A308" s="305"/>
      <c r="B308" s="305"/>
      <c r="C308" s="306"/>
      <c r="D308" s="307"/>
      <c r="E308" s="289" t="str">
        <f xml:space="preserve"> Inputs!E$112</f>
        <v>% of RCV to index by RPI - wastewater services</v>
      </c>
      <c r="F308" s="289">
        <f xml:space="preserve"> Inputs!F$112</f>
        <v>0.5</v>
      </c>
      <c r="G308" s="289" t="str">
        <f xml:space="preserve"> Inputs!G$112</f>
        <v>%</v>
      </c>
      <c r="H308" s="307"/>
      <c r="I308" s="307"/>
      <c r="J308" s="307"/>
      <c r="K308" s="307"/>
      <c r="L308" s="307"/>
      <c r="M308" s="307"/>
      <c r="N308" s="307"/>
      <c r="O308" s="307"/>
      <c r="P308" s="307"/>
      <c r="Q308" s="307"/>
      <c r="R308" s="307"/>
      <c r="S308" s="307"/>
      <c r="T308" s="307"/>
      <c r="U308" s="307"/>
    </row>
    <row r="309" spans="1:21" s="261" customFormat="1" outlineLevel="1" x14ac:dyDescent="0.2">
      <c r="A309" s="123"/>
      <c r="B309" s="123"/>
      <c r="C309" s="124"/>
      <c r="D309" s="126"/>
      <c r="E309" s="290" t="s">
        <v>343</v>
      </c>
      <c r="F309" s="288">
        <f xml:space="preserve"> F307 * (1 - F308)</f>
        <v>165.10426873078367</v>
      </c>
      <c r="G309" s="288" t="s">
        <v>192</v>
      </c>
    </row>
    <row r="310" spans="1:21" s="261" customFormat="1" outlineLevel="1" x14ac:dyDescent="0.2">
      <c r="A310" s="123"/>
      <c r="B310" s="123"/>
      <c r="C310" s="124"/>
      <c r="D310" s="126"/>
      <c r="E310" s="288"/>
      <c r="F310" s="288"/>
      <c r="G310" s="288"/>
    </row>
    <row r="311" spans="1:21" s="261" customFormat="1" outlineLevel="1" x14ac:dyDescent="0.2">
      <c r="A311" s="259"/>
      <c r="B311" s="123"/>
      <c r="C311" s="124"/>
      <c r="D311" s="126"/>
      <c r="E311" s="290" t="str">
        <f t="shared" ref="E311:G311" si="85" xml:space="preserve"> E$305</f>
        <v>Bioresources RPI linked RCV at 2020 FYE price base</v>
      </c>
      <c r="F311" s="290">
        <f xml:space="preserve"> F$305</f>
        <v>165.10426873078367</v>
      </c>
      <c r="G311" s="290" t="str">
        <f t="shared" si="85"/>
        <v>£m</v>
      </c>
    </row>
    <row r="312" spans="1:21" s="261" customFormat="1" outlineLevel="1" x14ac:dyDescent="0.2">
      <c r="A312" s="259"/>
      <c r="B312" s="123"/>
      <c r="C312" s="124"/>
      <c r="D312" s="126"/>
      <c r="E312" s="290" t="str">
        <f t="shared" ref="E312:G312" si="86" xml:space="preserve"> E$309</f>
        <v>Bioresources CPIH linked RCV at 2020 FYE price base</v>
      </c>
      <c r="F312" s="290">
        <f xml:space="preserve"> F$309</f>
        <v>165.10426873078367</v>
      </c>
      <c r="G312" s="290" t="str">
        <f t="shared" si="86"/>
        <v>£m</v>
      </c>
    </row>
    <row r="313" spans="1:21" ht="4.7" customHeight="1" outlineLevel="1" x14ac:dyDescent="0.2">
      <c r="A313" s="123"/>
      <c r="B313" s="123"/>
      <c r="C313" s="124"/>
      <c r="D313" s="126"/>
      <c r="H313"/>
      <c r="I313"/>
      <c r="J313"/>
      <c r="K313"/>
      <c r="L313"/>
      <c r="M313"/>
      <c r="N313"/>
      <c r="O313"/>
      <c r="P313"/>
      <c r="Q313"/>
      <c r="R313"/>
      <c r="S313"/>
      <c r="T313"/>
      <c r="U313"/>
    </row>
    <row r="314" spans="1:21" s="237" customFormat="1" outlineLevel="1" x14ac:dyDescent="0.2">
      <c r="A314" s="308"/>
      <c r="B314" s="301"/>
      <c r="C314" s="302"/>
      <c r="D314" s="303"/>
      <c r="E314" s="304" t="str">
        <f xml:space="preserve"> Indexation!E$105</f>
        <v>CPIH deflate from 2020 FYE to 2018 FYA</v>
      </c>
      <c r="F314" s="304">
        <f xml:space="preserve"> Indexation!F$105</f>
        <v>0.9539544945551518</v>
      </c>
      <c r="G314" s="304" t="str">
        <f xml:space="preserve"> Indexation!G$105</f>
        <v>factor</v>
      </c>
    </row>
    <row r="315" spans="1:21" ht="4.7" customHeight="1" outlineLevel="1" x14ac:dyDescent="0.2">
      <c r="A315" s="123"/>
      <c r="B315" s="123"/>
      <c r="C315" s="124"/>
      <c r="D315" s="126"/>
      <c r="H315"/>
      <c r="I315"/>
      <c r="J315"/>
      <c r="K315"/>
      <c r="L315"/>
      <c r="M315"/>
      <c r="N315"/>
      <c r="O315"/>
      <c r="P315"/>
      <c r="Q315"/>
      <c r="R315"/>
      <c r="S315"/>
      <c r="T315"/>
      <c r="U315"/>
    </row>
    <row r="316" spans="1:21" ht="12.75" customHeight="1" outlineLevel="1" x14ac:dyDescent="0.2">
      <c r="A316" s="123"/>
      <c r="B316" s="123"/>
      <c r="C316" s="124"/>
      <c r="D316" s="126"/>
      <c r="E316" s="387" t="s">
        <v>393</v>
      </c>
      <c r="F316">
        <f xml:space="preserve"> F311 * F$314</f>
        <v>157.50195922597268</v>
      </c>
      <c r="G316" s="290" t="str">
        <f t="shared" ref="G316" si="87" xml:space="preserve"> G$305</f>
        <v>£m</v>
      </c>
      <c r="H316"/>
      <c r="I316"/>
      <c r="J316"/>
      <c r="K316"/>
      <c r="L316"/>
      <c r="M316"/>
      <c r="N316"/>
      <c r="O316"/>
      <c r="P316"/>
      <c r="Q316"/>
      <c r="R316"/>
      <c r="S316"/>
      <c r="T316"/>
      <c r="U316"/>
    </row>
    <row r="317" spans="1:21" ht="12.75" customHeight="1" outlineLevel="1" x14ac:dyDescent="0.2">
      <c r="A317" s="123"/>
      <c r="B317" s="123"/>
      <c r="C317" s="124"/>
      <c r="D317" s="126"/>
      <c r="E317" s="387" t="s">
        <v>394</v>
      </c>
      <c r="F317">
        <f xml:space="preserve"> F312 * F$314</f>
        <v>157.50195922597268</v>
      </c>
      <c r="G317" s="290" t="str">
        <f t="shared" ref="G317" si="88" xml:space="preserve"> G$309</f>
        <v>£m</v>
      </c>
      <c r="H317"/>
      <c r="I317"/>
      <c r="J317"/>
      <c r="K317"/>
      <c r="L317"/>
      <c r="M317"/>
      <c r="N317"/>
      <c r="O317"/>
      <c r="P317"/>
      <c r="Q317"/>
      <c r="R317"/>
      <c r="S317"/>
      <c r="T317"/>
      <c r="U317"/>
    </row>
    <row r="318" spans="1:21" ht="12.75" customHeight="1" outlineLevel="1" x14ac:dyDescent="0.2">
      <c r="A318" s="123"/>
      <c r="B318" s="123"/>
      <c r="C318" s="124"/>
      <c r="D318" s="126"/>
      <c r="H318"/>
      <c r="I318"/>
      <c r="J318"/>
      <c r="K318"/>
      <c r="L318"/>
      <c r="M318"/>
      <c r="N318"/>
      <c r="O318"/>
      <c r="P318"/>
      <c r="Q318"/>
      <c r="R318"/>
      <c r="S318"/>
      <c r="T318"/>
      <c r="U318"/>
    </row>
    <row r="319" spans="1:21" s="272" customFormat="1" outlineLevel="1" x14ac:dyDescent="0.2">
      <c r="A319" s="309"/>
      <c r="B319" s="309"/>
      <c r="C319" s="450"/>
      <c r="D319" s="449"/>
      <c r="E319" s="457" t="str">
        <f>E252</f>
        <v>Bioresources IFRS16 RCV adjustment at 2017-18 FYA CPIH deflated price base</v>
      </c>
      <c r="F319" s="457">
        <f>F252</f>
        <v>4.4236300311960557</v>
      </c>
      <c r="G319" s="457" t="str">
        <f>G252</f>
        <v>£m</v>
      </c>
      <c r="H319" s="395"/>
      <c r="I319" s="395"/>
      <c r="J319" s="395"/>
      <c r="K319" s="395"/>
      <c r="L319" s="395"/>
      <c r="M319" s="395"/>
      <c r="N319" s="395"/>
      <c r="O319" s="395"/>
      <c r="P319" s="395"/>
      <c r="Q319" s="395"/>
      <c r="R319" s="395"/>
      <c r="S319" s="395"/>
      <c r="T319" s="395"/>
      <c r="U319" s="395"/>
    </row>
    <row r="320" spans="1:21" s="293" customFormat="1" outlineLevel="1" x14ac:dyDescent="0.2">
      <c r="A320" s="305"/>
      <c r="B320" s="305"/>
      <c r="C320" s="459"/>
      <c r="E320" s="460" t="str">
        <f xml:space="preserve"> Inputs!E$112</f>
        <v>% of RCV to index by RPI - wastewater services</v>
      </c>
      <c r="F320" s="460">
        <f xml:space="preserve"> Inputs!F$112</f>
        <v>0.5</v>
      </c>
      <c r="G320" s="460" t="str">
        <f xml:space="preserve"> Inputs!G$112</f>
        <v>%</v>
      </c>
      <c r="H320" s="307"/>
      <c r="I320" s="307"/>
      <c r="J320" s="307"/>
      <c r="K320" s="307"/>
      <c r="L320" s="307"/>
      <c r="M320" s="307"/>
      <c r="N320" s="307"/>
      <c r="O320" s="307"/>
      <c r="P320" s="307"/>
      <c r="Q320" s="307"/>
      <c r="R320" s="307"/>
      <c r="S320" s="307"/>
      <c r="T320" s="307"/>
      <c r="U320" s="307"/>
    </row>
    <row r="321" spans="1:21" s="261" customFormat="1" outlineLevel="1" x14ac:dyDescent="0.2">
      <c r="A321" s="259"/>
      <c r="B321" s="259"/>
      <c r="C321" s="445"/>
      <c r="D321" s="388"/>
      <c r="E321" s="458" t="s">
        <v>401</v>
      </c>
      <c r="F321" s="458">
        <f xml:space="preserve"> F319 * F320</f>
        <v>2.2118150155980278</v>
      </c>
      <c r="G321" s="458" t="s">
        <v>192</v>
      </c>
      <c r="H321" s="321"/>
      <c r="I321" s="321"/>
      <c r="J321" s="321"/>
      <c r="K321" s="321"/>
      <c r="L321" s="321"/>
      <c r="M321" s="321"/>
      <c r="N321" s="321"/>
      <c r="O321" s="321"/>
      <c r="P321" s="321"/>
      <c r="Q321" s="321"/>
      <c r="R321" s="321"/>
      <c r="S321" s="321"/>
      <c r="T321" s="321"/>
      <c r="U321" s="321"/>
    </row>
    <row r="322" spans="1:21" s="261" customFormat="1" outlineLevel="1" x14ac:dyDescent="0.2">
      <c r="A322" s="259"/>
      <c r="B322" s="259"/>
      <c r="C322" s="445"/>
      <c r="D322" s="388"/>
      <c r="E322" s="458"/>
      <c r="F322" s="458"/>
      <c r="G322" s="458"/>
      <c r="H322" s="321"/>
      <c r="I322" s="321"/>
      <c r="J322" s="321"/>
      <c r="K322" s="321"/>
      <c r="L322" s="321"/>
      <c r="M322" s="321"/>
      <c r="N322" s="321"/>
      <c r="O322" s="321"/>
      <c r="P322" s="321"/>
      <c r="Q322" s="321"/>
      <c r="R322" s="321"/>
      <c r="S322" s="321"/>
      <c r="T322" s="321"/>
      <c r="U322" s="321"/>
    </row>
    <row r="323" spans="1:21" s="272" customFormat="1" outlineLevel="1" x14ac:dyDescent="0.2">
      <c r="A323" s="309"/>
      <c r="B323" s="309"/>
      <c r="C323" s="450"/>
      <c r="D323" s="449"/>
      <c r="E323" s="457" t="str">
        <f>E252</f>
        <v>Bioresources IFRS16 RCV adjustment at 2017-18 FYA CPIH deflated price base</v>
      </c>
      <c r="F323" s="457">
        <f t="shared" ref="F323:G323" si="89">F252</f>
        <v>4.4236300311960557</v>
      </c>
      <c r="G323" s="457" t="str">
        <f t="shared" si="89"/>
        <v>£m</v>
      </c>
      <c r="H323" s="395"/>
      <c r="I323" s="395"/>
      <c r="J323" s="395"/>
      <c r="K323" s="395"/>
      <c r="L323" s="395"/>
      <c r="M323" s="395"/>
      <c r="N323" s="395"/>
      <c r="O323" s="395"/>
      <c r="P323" s="395"/>
      <c r="Q323" s="395"/>
      <c r="R323" s="395"/>
      <c r="S323" s="395"/>
      <c r="T323" s="395"/>
      <c r="U323" s="395"/>
    </row>
    <row r="324" spans="1:21" s="293" customFormat="1" outlineLevel="1" x14ac:dyDescent="0.2">
      <c r="A324" s="305"/>
      <c r="B324" s="305"/>
      <c r="C324" s="459"/>
      <c r="E324" s="460" t="str">
        <f xml:space="preserve"> Inputs!E$112</f>
        <v>% of RCV to index by RPI - wastewater services</v>
      </c>
      <c r="F324" s="460">
        <f xml:space="preserve"> Inputs!F$112</f>
        <v>0.5</v>
      </c>
      <c r="G324" s="460" t="str">
        <f xml:space="preserve"> Inputs!G$112</f>
        <v>%</v>
      </c>
      <c r="H324" s="307"/>
      <c r="I324" s="307"/>
      <c r="J324" s="307"/>
      <c r="K324" s="307"/>
      <c r="L324" s="307"/>
      <c r="M324" s="307"/>
      <c r="N324" s="307"/>
      <c r="O324" s="307"/>
      <c r="P324" s="307"/>
      <c r="Q324" s="307"/>
      <c r="R324" s="307"/>
      <c r="S324" s="307"/>
      <c r="T324" s="307"/>
      <c r="U324" s="307"/>
    </row>
    <row r="325" spans="1:21" s="261" customFormat="1" outlineLevel="1" x14ac:dyDescent="0.2">
      <c r="A325" s="259"/>
      <c r="B325" s="259"/>
      <c r="C325" s="445"/>
      <c r="D325" s="388"/>
      <c r="E325" s="458" t="s">
        <v>400</v>
      </c>
      <c r="F325" s="458">
        <f xml:space="preserve"> F323 * (1 - F324)</f>
        <v>2.2118150155980278</v>
      </c>
      <c r="G325" s="458" t="s">
        <v>192</v>
      </c>
      <c r="H325" s="321"/>
      <c r="I325" s="321"/>
      <c r="J325" s="321"/>
      <c r="K325" s="321"/>
      <c r="L325" s="321"/>
      <c r="M325" s="321"/>
      <c r="N325" s="321"/>
      <c r="O325" s="321"/>
      <c r="P325" s="321"/>
      <c r="Q325" s="321"/>
      <c r="R325" s="321"/>
      <c r="S325" s="321"/>
      <c r="T325" s="321"/>
      <c r="U325" s="321"/>
    </row>
    <row r="326" spans="1:21" ht="4.7" customHeight="1" outlineLevel="1" x14ac:dyDescent="0.2">
      <c r="A326" s="259"/>
      <c r="B326" s="259"/>
      <c r="C326" s="445"/>
      <c r="D326" s="388"/>
      <c r="E326" s="387"/>
      <c r="F326" s="387"/>
      <c r="G326" s="387"/>
    </row>
    <row r="327" spans="1:21" ht="12.75" customHeight="1" outlineLevel="1" x14ac:dyDescent="0.2">
      <c r="A327" s="259"/>
      <c r="B327" s="259"/>
      <c r="C327" s="445"/>
      <c r="D327" s="388"/>
      <c r="E327" s="387" t="str">
        <f>E316</f>
        <v>Bioresources 2020 RCV RPI inflated ~ 1 April (opening balance excluding IFRS16 adjustment) at 2017-18 CPIH deflated price base</v>
      </c>
      <c r="F327" s="387">
        <f t="shared" ref="F327:G327" si="90">F316</f>
        <v>157.50195922597268</v>
      </c>
      <c r="G327" s="387" t="str">
        <f t="shared" si="90"/>
        <v>£m</v>
      </c>
    </row>
    <row r="328" spans="1:21" ht="12.75" customHeight="1" outlineLevel="1" x14ac:dyDescent="0.2">
      <c r="A328" s="259"/>
      <c r="B328" s="259"/>
      <c r="C328" s="445"/>
      <c r="D328" s="388"/>
      <c r="E328" s="387" t="str">
        <f>E321</f>
        <v>Bioresources IFRS16 adjustment RPI inflated RCV at 2017-18 FYA CPIH deflated price base</v>
      </c>
      <c r="F328" s="387">
        <f t="shared" ref="F328:G328" si="91">F321</f>
        <v>2.2118150155980278</v>
      </c>
      <c r="G328" s="387" t="str">
        <f t="shared" si="91"/>
        <v>£m</v>
      </c>
    </row>
    <row r="329" spans="1:21" s="261" customFormat="1" outlineLevel="1" x14ac:dyDescent="0.2">
      <c r="A329" s="259"/>
      <c r="B329" s="123"/>
      <c r="C329" s="124"/>
      <c r="D329" s="126"/>
      <c r="E329" s="291" t="s">
        <v>344</v>
      </c>
      <c r="F329" s="461">
        <f xml:space="preserve"> F327 + F328</f>
        <v>159.71377424157072</v>
      </c>
      <c r="G329" s="291" t="s">
        <v>192</v>
      </c>
    </row>
    <row r="330" spans="1:21" ht="12.75" customHeight="1" outlineLevel="1" x14ac:dyDescent="0.2">
      <c r="A330" s="123"/>
      <c r="B330" s="123"/>
      <c r="C330" s="124"/>
      <c r="D330" s="126"/>
      <c r="H330"/>
      <c r="I330"/>
      <c r="J330"/>
      <c r="K330"/>
      <c r="L330"/>
      <c r="M330"/>
      <c r="N330"/>
      <c r="O330"/>
      <c r="P330"/>
      <c r="Q330"/>
      <c r="R330"/>
      <c r="S330"/>
      <c r="T330"/>
      <c r="U330"/>
    </row>
    <row r="331" spans="1:21" ht="12.75" customHeight="1" outlineLevel="1" x14ac:dyDescent="0.2">
      <c r="A331" s="123"/>
      <c r="B331" s="123"/>
      <c r="C331" s="445"/>
      <c r="D331" s="388"/>
      <c r="E331" s="387" t="str">
        <f>E317</f>
        <v>Bioresources 2020 RCV CPIH inflated ~ 1 April (opening balance excluding IFRS16 adjustment) at 2017-18 CPIH deflated price base</v>
      </c>
      <c r="F331" s="387">
        <f t="shared" ref="F331:G331" si="92">F317</f>
        <v>157.50195922597268</v>
      </c>
      <c r="G331" s="387" t="str">
        <f t="shared" si="92"/>
        <v>£m</v>
      </c>
      <c r="H331"/>
      <c r="I331"/>
      <c r="J331"/>
      <c r="K331"/>
      <c r="L331"/>
      <c r="M331"/>
      <c r="N331"/>
      <c r="O331"/>
      <c r="P331"/>
      <c r="Q331"/>
      <c r="R331"/>
      <c r="S331"/>
      <c r="T331"/>
      <c r="U331"/>
    </row>
    <row r="332" spans="1:21" ht="12.75" customHeight="1" outlineLevel="1" x14ac:dyDescent="0.2">
      <c r="A332" s="123"/>
      <c r="B332" s="123"/>
      <c r="C332" s="445"/>
      <c r="D332" s="388"/>
      <c r="E332" s="387" t="str">
        <f>E325</f>
        <v>Bioresources IFRS16 adjustment CPIH inflated RCV at 2017-18 FYA CPIH deflated price base</v>
      </c>
      <c r="F332" s="387">
        <f t="shared" ref="F332:G332" si="93">F325</f>
        <v>2.2118150155980278</v>
      </c>
      <c r="G332" s="387" t="str">
        <f t="shared" si="93"/>
        <v>£m</v>
      </c>
      <c r="H332"/>
      <c r="I332"/>
      <c r="J332"/>
      <c r="K332"/>
      <c r="L332"/>
      <c r="M332"/>
      <c r="N332"/>
      <c r="O332"/>
      <c r="P332"/>
      <c r="Q332"/>
      <c r="R332"/>
      <c r="S332"/>
      <c r="T332"/>
      <c r="U332"/>
    </row>
    <row r="333" spans="1:21" s="261" customFormat="1" outlineLevel="1" x14ac:dyDescent="0.2">
      <c r="A333" s="259"/>
      <c r="B333" s="123"/>
      <c r="C333" s="124"/>
      <c r="D333" s="126"/>
      <c r="E333" s="291" t="s">
        <v>345</v>
      </c>
      <c r="F333" s="461">
        <f xml:space="preserve"> F331 + F332</f>
        <v>159.71377424157072</v>
      </c>
      <c r="G333" s="291" t="s">
        <v>192</v>
      </c>
    </row>
    <row r="334" spans="1:21" s="261" customFormat="1" outlineLevel="1" x14ac:dyDescent="0.2">
      <c r="A334" s="259"/>
      <c r="B334" s="123"/>
      <c r="C334" s="124"/>
      <c r="D334" s="126"/>
      <c r="E334" s="291"/>
      <c r="F334" s="292"/>
      <c r="G334" s="291"/>
    </row>
    <row r="335" spans="1:21" s="261" customFormat="1" x14ac:dyDescent="0.2">
      <c r="A335" s="259"/>
      <c r="B335" s="123"/>
      <c r="C335" s="124"/>
      <c r="D335" s="126"/>
      <c r="E335" s="291"/>
      <c r="F335" s="292"/>
      <c r="G335" s="291"/>
    </row>
    <row r="336" spans="1:21" ht="12.75" customHeight="1" x14ac:dyDescent="0.2">
      <c r="A336" s="81" t="s">
        <v>346</v>
      </c>
      <c r="B336" s="81"/>
      <c r="C336" s="82"/>
      <c r="D336" s="81"/>
      <c r="E336" s="81"/>
      <c r="F336" s="81"/>
      <c r="G336" s="81"/>
      <c r="H336" s="81"/>
      <c r="I336" s="81"/>
      <c r="J336" s="81"/>
      <c r="K336" s="81"/>
      <c r="L336" s="81"/>
      <c r="M336" s="81"/>
      <c r="N336" s="81"/>
      <c r="O336" s="81"/>
      <c r="P336" s="81"/>
      <c r="Q336" s="81"/>
      <c r="R336" s="81"/>
      <c r="S336" s="81"/>
      <c r="T336" s="81"/>
      <c r="U336" s="81"/>
    </row>
    <row r="337" spans="1:21" outlineLevel="1" x14ac:dyDescent="0.2">
      <c r="A337" s="159"/>
      <c r="B337" s="159"/>
      <c r="C337" s="141"/>
      <c r="D337" s="212"/>
    </row>
    <row r="338" spans="1:21" s="321" customFormat="1" outlineLevel="1" x14ac:dyDescent="0.2">
      <c r="A338" s="259"/>
      <c r="B338" s="259" t="s">
        <v>347</v>
      </c>
      <c r="C338" s="260"/>
      <c r="D338" s="127"/>
      <c r="E338" s="392"/>
      <c r="F338" s="393"/>
      <c r="G338" s="392"/>
    </row>
    <row r="339" spans="1:21" s="389" customFormat="1" outlineLevel="1" x14ac:dyDescent="0.2">
      <c r="A339" s="259"/>
      <c r="B339" s="259"/>
      <c r="C339" s="260"/>
      <c r="D339" s="127"/>
      <c r="E339" s="268" t="str">
        <f>Inputs!E$121</f>
        <v>Dummy RCV (prior to midnight adjustments) 31 March 2020</v>
      </c>
      <c r="F339" s="268">
        <f>Inputs!F$121</f>
        <v>0</v>
      </c>
      <c r="G339" s="268" t="str">
        <f>Inputs!G$121</f>
        <v>£m</v>
      </c>
      <c r="H339" s="394"/>
      <c r="I339" s="394"/>
      <c r="J339" s="394"/>
      <c r="K339" s="394"/>
      <c r="L339" s="394"/>
      <c r="M339" s="394"/>
      <c r="N339" s="394"/>
      <c r="O339" s="394"/>
      <c r="P339" s="394"/>
      <c r="Q339" s="394"/>
      <c r="R339" s="394"/>
      <c r="S339" s="394"/>
      <c r="T339" s="394"/>
      <c r="U339" s="394"/>
    </row>
    <row r="340" spans="1:21" ht="4.3499999999999996" customHeight="1" outlineLevel="1" x14ac:dyDescent="0.2">
      <c r="A340" s="259"/>
      <c r="B340" s="259"/>
      <c r="C340" s="260"/>
      <c r="D340" s="127"/>
    </row>
    <row r="341" spans="1:21" s="316" customFormat="1" outlineLevel="1" x14ac:dyDescent="0.2">
      <c r="A341" s="308"/>
      <c r="B341" s="308"/>
      <c r="C341" s="312"/>
      <c r="D341" s="313"/>
      <c r="E341" s="314" t="str">
        <f xml:space="preserve"> Indexation!E$95</f>
        <v>RPI inflate from 2018 FYE to 2020 FYE</v>
      </c>
      <c r="F341" s="314">
        <f xml:space="preserve"> Indexation!F$95</f>
        <v>1.056191519942508</v>
      </c>
      <c r="G341" s="314" t="str">
        <f xml:space="preserve"> Indexation!G$95</f>
        <v>factor</v>
      </c>
      <c r="H341" s="315"/>
    </row>
    <row r="342" spans="1:21" ht="4.7" customHeight="1" outlineLevel="1" x14ac:dyDescent="0.2">
      <c r="A342" s="259"/>
      <c r="B342" s="259"/>
      <c r="C342" s="260"/>
      <c r="D342" s="127"/>
    </row>
    <row r="343" spans="1:21" s="286" customFormat="1" outlineLevel="1" x14ac:dyDescent="0.2">
      <c r="A343" s="259"/>
      <c r="B343" s="259"/>
      <c r="C343" s="260"/>
      <c r="D343" s="127"/>
      <c r="E343" s="265" t="str">
        <f xml:space="preserve"> E339 &amp; " at 2020 FYE price base"</f>
        <v>Dummy RCV (prior to midnight adjustments) 31 March 2020 at 2020 FYE price base</v>
      </c>
      <c r="F343" s="265">
        <f xml:space="preserve"> F339 * F341</f>
        <v>0</v>
      </c>
      <c r="G343" s="265" t="s">
        <v>192</v>
      </c>
      <c r="H343" s="401"/>
      <c r="I343" s="127"/>
      <c r="J343" s="127"/>
      <c r="K343" s="127"/>
      <c r="L343" s="127"/>
      <c r="M343" s="127"/>
      <c r="N343" s="127"/>
      <c r="O343" s="127"/>
      <c r="P343" s="127"/>
      <c r="Q343" s="127"/>
      <c r="R343" s="127"/>
      <c r="S343" s="127"/>
      <c r="T343" s="127"/>
      <c r="U343" s="127"/>
    </row>
    <row r="344" spans="1:21" s="286" customFormat="1" outlineLevel="1" x14ac:dyDescent="0.2">
      <c r="A344" s="397"/>
      <c r="B344" s="397"/>
      <c r="C344" s="397"/>
      <c r="D344" s="397"/>
      <c r="H344" s="394"/>
      <c r="I344" s="394"/>
      <c r="J344" s="394"/>
      <c r="K344" s="394"/>
      <c r="L344" s="394"/>
      <c r="M344" s="394"/>
      <c r="N344" s="394"/>
      <c r="O344" s="394"/>
      <c r="P344" s="394"/>
      <c r="Q344" s="394"/>
      <c r="R344" s="394"/>
      <c r="S344" s="394"/>
      <c r="T344" s="394"/>
      <c r="U344" s="394"/>
    </row>
    <row r="345" spans="1:21" s="293" customFormat="1" outlineLevel="1" x14ac:dyDescent="0.2">
      <c r="A345" s="305"/>
      <c r="B345" s="305"/>
      <c r="C345" s="306"/>
      <c r="D345" s="307"/>
      <c r="E345" s="268" t="str">
        <f xml:space="preserve"> Inputs!E$122</f>
        <v>Net performance payment / (penalty) applied to RCV for end of period ODI adjustments ~ Thames Tideway</v>
      </c>
      <c r="F345" s="268">
        <f xml:space="preserve"> Inputs!F$122</f>
        <v>0</v>
      </c>
      <c r="G345" s="268" t="str">
        <f xml:space="preserve"> Inputs!G$122</f>
        <v>£m</v>
      </c>
      <c r="H345" s="307"/>
      <c r="I345" s="307"/>
      <c r="J345" s="307"/>
      <c r="K345" s="307"/>
      <c r="L345" s="307"/>
      <c r="M345" s="307"/>
      <c r="N345" s="307"/>
      <c r="O345" s="307"/>
      <c r="P345" s="307"/>
      <c r="Q345" s="307"/>
      <c r="R345" s="307"/>
      <c r="S345" s="307"/>
      <c r="T345" s="307"/>
      <c r="U345" s="307"/>
    </row>
    <row r="346" spans="1:21" s="293" customFormat="1" outlineLevel="1" x14ac:dyDescent="0.2">
      <c r="A346" s="305"/>
      <c r="B346" s="305"/>
      <c r="C346" s="306"/>
      <c r="D346" s="307"/>
      <c r="E346" s="509" t="str">
        <f>Inputs!E$123</f>
        <v>Dummy: RCV adjustment from totex menu model</v>
      </c>
      <c r="F346" s="509">
        <f>Inputs!F$123</f>
        <v>0</v>
      </c>
      <c r="G346" s="509" t="str">
        <f>Inputs!G$123</f>
        <v>£m</v>
      </c>
      <c r="H346" s="307"/>
      <c r="I346" s="307"/>
      <c r="J346" s="307"/>
      <c r="K346" s="307"/>
      <c r="L346" s="307"/>
      <c r="M346" s="307"/>
      <c r="N346" s="307"/>
      <c r="O346" s="307"/>
      <c r="P346" s="307"/>
      <c r="Q346" s="307"/>
      <c r="R346" s="307"/>
      <c r="S346" s="307"/>
      <c r="T346" s="307"/>
      <c r="U346" s="307"/>
    </row>
    <row r="347" spans="1:21" ht="4.7" customHeight="1" outlineLevel="1" x14ac:dyDescent="0.2">
      <c r="A347" s="259"/>
      <c r="B347" s="259"/>
      <c r="C347" s="260"/>
      <c r="D347" s="127"/>
    </row>
    <row r="348" spans="1:21" s="237" customFormat="1" outlineLevel="1" x14ac:dyDescent="0.2">
      <c r="A348" s="308"/>
      <c r="B348" s="308"/>
      <c r="C348" s="312"/>
      <c r="D348" s="313"/>
      <c r="E348" s="304" t="str">
        <f xml:space="preserve"> Indexation!E$82</f>
        <v>RPI inflate from 2013 FYA to 2020 FYE</v>
      </c>
      <c r="F348" s="304">
        <f xml:space="preserve"> Indexation!F$82</f>
        <v>1.2013409625012774</v>
      </c>
      <c r="G348" s="304" t="str">
        <f xml:space="preserve"> Indexation!G$82</f>
        <v>factor</v>
      </c>
      <c r="H348" s="315"/>
      <c r="I348" s="315"/>
      <c r="J348" s="315"/>
      <c r="K348" s="315"/>
      <c r="L348" s="315"/>
      <c r="M348" s="315"/>
      <c r="N348" s="315"/>
      <c r="O348" s="315"/>
      <c r="P348" s="315"/>
      <c r="Q348" s="315"/>
      <c r="R348" s="315"/>
      <c r="S348" s="315"/>
      <c r="T348" s="315"/>
      <c r="U348" s="315"/>
    </row>
    <row r="349" spans="1:21" ht="4.7" customHeight="1" outlineLevel="1" x14ac:dyDescent="0.2">
      <c r="A349" s="259"/>
      <c r="B349" s="259"/>
      <c r="C349" s="260"/>
      <c r="D349" s="127"/>
    </row>
    <row r="350" spans="1:21" s="403" customFormat="1" outlineLevel="1" x14ac:dyDescent="0.2">
      <c r="A350" s="259"/>
      <c r="B350" s="259"/>
      <c r="C350" s="260"/>
      <c r="D350" s="127"/>
      <c r="E350" s="265" t="str">
        <f xml:space="preserve"> E345 &amp; " at 2020 FYE price base"</f>
        <v>Net performance payment / (penalty) applied to RCV for end of period ODI adjustments ~ Thames Tideway at 2020 FYE price base</v>
      </c>
      <c r="F350" s="372">
        <f xml:space="preserve"> F345 * F$348</f>
        <v>0</v>
      </c>
      <c r="G350" s="265" t="s">
        <v>192</v>
      </c>
      <c r="H350" s="401"/>
      <c r="I350" s="401"/>
      <c r="J350" s="401"/>
      <c r="K350" s="401"/>
      <c r="L350" s="401"/>
      <c r="M350" s="401"/>
      <c r="N350" s="401"/>
      <c r="O350" s="401"/>
      <c r="P350" s="401"/>
      <c r="Q350" s="401"/>
      <c r="R350" s="401"/>
      <c r="S350" s="401"/>
      <c r="T350" s="401"/>
      <c r="U350" s="401"/>
    </row>
    <row r="351" spans="1:21" s="403" customFormat="1" outlineLevel="1" x14ac:dyDescent="0.2">
      <c r="A351" s="259"/>
      <c r="B351" s="259"/>
      <c r="C351" s="260"/>
      <c r="D351" s="127"/>
      <c r="E351" s="510" t="str">
        <f xml:space="preserve"> E346 &amp; " at 2020 FYE price base"</f>
        <v>Dummy: RCV adjustment from totex menu model at 2020 FYE price base</v>
      </c>
      <c r="F351" s="510">
        <f xml:space="preserve"> F346 * F$348</f>
        <v>0</v>
      </c>
      <c r="G351" s="510" t="s">
        <v>192</v>
      </c>
      <c r="H351" s="401"/>
      <c r="I351" s="401"/>
      <c r="J351" s="401"/>
      <c r="K351" s="401"/>
      <c r="L351" s="401"/>
      <c r="M351" s="401"/>
      <c r="N351" s="401"/>
      <c r="O351" s="401"/>
      <c r="P351" s="401"/>
      <c r="Q351" s="401"/>
      <c r="R351" s="401"/>
      <c r="S351" s="401"/>
      <c r="T351" s="401"/>
      <c r="U351" s="401"/>
    </row>
    <row r="352" spans="1:21" s="265" customFormat="1" outlineLevel="1" x14ac:dyDescent="0.2">
      <c r="A352" s="127"/>
      <c r="B352" s="127"/>
      <c r="C352" s="260"/>
      <c r="D352" s="127"/>
      <c r="H352" s="394"/>
      <c r="I352" s="394"/>
      <c r="J352" s="394"/>
      <c r="K352" s="394"/>
      <c r="L352" s="394"/>
      <c r="M352" s="394"/>
      <c r="N352" s="394"/>
      <c r="O352" s="394"/>
      <c r="P352" s="394"/>
      <c r="Q352" s="394"/>
      <c r="R352" s="394"/>
      <c r="S352" s="394"/>
      <c r="T352" s="394"/>
      <c r="U352" s="394"/>
    </row>
    <row r="353" spans="1:21" s="286" customFormat="1" outlineLevel="1" x14ac:dyDescent="0.2">
      <c r="A353" s="259"/>
      <c r="B353" s="259"/>
      <c r="C353" s="260" t="s">
        <v>291</v>
      </c>
      <c r="D353" s="127"/>
      <c r="H353" s="394"/>
      <c r="I353" s="394"/>
      <c r="J353" s="394"/>
      <c r="K353" s="394"/>
      <c r="L353" s="394"/>
      <c r="M353" s="394"/>
      <c r="N353" s="394"/>
      <c r="O353" s="394"/>
      <c r="P353" s="394"/>
      <c r="Q353" s="394"/>
      <c r="R353" s="394"/>
      <c r="S353" s="394"/>
      <c r="T353" s="394"/>
      <c r="U353" s="394"/>
    </row>
    <row r="354" spans="1:21" s="286" customFormat="1" outlineLevel="1" x14ac:dyDescent="0.2">
      <c r="A354" s="259"/>
      <c r="B354" s="259"/>
      <c r="C354" s="260"/>
      <c r="D354" s="127"/>
      <c r="E354" s="286" t="str">
        <f xml:space="preserve"> E$343</f>
        <v>Dummy RCV (prior to midnight adjustments) 31 March 2020 at 2020 FYE price base</v>
      </c>
      <c r="F354" s="286">
        <f t="shared" ref="F354:G354" si="94" xml:space="preserve"> F$343</f>
        <v>0</v>
      </c>
      <c r="G354" s="286" t="str">
        <f t="shared" si="94"/>
        <v>£m</v>
      </c>
      <c r="H354" s="394"/>
      <c r="I354" s="394"/>
      <c r="J354" s="394"/>
      <c r="K354" s="394"/>
      <c r="L354" s="394"/>
      <c r="M354" s="394"/>
      <c r="N354" s="394"/>
      <c r="O354" s="394"/>
      <c r="P354" s="394"/>
      <c r="Q354" s="394"/>
      <c r="R354" s="394"/>
      <c r="S354" s="394"/>
      <c r="T354" s="394"/>
      <c r="U354" s="394"/>
    </row>
    <row r="355" spans="1:21" s="389" customFormat="1" outlineLevel="1" x14ac:dyDescent="0.2">
      <c r="A355" s="259"/>
      <c r="B355" s="259"/>
      <c r="C355" s="260"/>
      <c r="D355" s="127"/>
      <c r="E355" s="286" t="str">
        <f xml:space="preserve"> E$350</f>
        <v>Net performance payment / (penalty) applied to RCV for end of period ODI adjustments ~ Thames Tideway at 2020 FYE price base</v>
      </c>
      <c r="F355" s="286">
        <f xml:space="preserve"> F$350</f>
        <v>0</v>
      </c>
      <c r="G355" s="286" t="str">
        <f xml:space="preserve"> G$350</f>
        <v>£m</v>
      </c>
      <c r="H355" s="394"/>
      <c r="I355" s="394"/>
      <c r="J355" s="394"/>
      <c r="K355" s="394"/>
      <c r="L355" s="394"/>
      <c r="M355" s="394"/>
      <c r="N355" s="394"/>
      <c r="O355" s="394"/>
      <c r="P355" s="394"/>
      <c r="Q355" s="394"/>
      <c r="R355" s="394"/>
      <c r="S355" s="394"/>
      <c r="T355" s="394"/>
      <c r="U355" s="394"/>
    </row>
    <row r="356" spans="1:21" s="389" customFormat="1" outlineLevel="1" x14ac:dyDescent="0.2">
      <c r="A356" s="259"/>
      <c r="B356" s="259"/>
      <c r="C356" s="260"/>
      <c r="D356" s="127"/>
      <c r="E356" s="512" t="str">
        <f>E$351</f>
        <v>Dummy: RCV adjustment from totex menu model at 2020 FYE price base</v>
      </c>
      <c r="F356" s="512">
        <f t="shared" ref="F356:G356" si="95">F$351</f>
        <v>0</v>
      </c>
      <c r="G356" s="512" t="str">
        <f t="shared" si="95"/>
        <v>£m</v>
      </c>
      <c r="H356" s="394"/>
      <c r="I356" s="394"/>
      <c r="J356" s="394"/>
      <c r="K356" s="394"/>
      <c r="L356" s="394"/>
      <c r="M356" s="394"/>
      <c r="N356" s="394"/>
      <c r="O356" s="394"/>
      <c r="P356" s="394"/>
      <c r="Q356" s="394"/>
      <c r="R356" s="394"/>
      <c r="S356" s="394"/>
      <c r="T356" s="394"/>
      <c r="U356" s="394"/>
    </row>
    <row r="357" spans="1:21" ht="4.7" customHeight="1" outlineLevel="1" x14ac:dyDescent="0.2">
      <c r="A357" s="259"/>
      <c r="B357" s="259"/>
      <c r="C357" s="260"/>
      <c r="D357" s="127"/>
    </row>
    <row r="358" spans="1:21" s="237" customFormat="1" outlineLevel="1" x14ac:dyDescent="0.2">
      <c r="A358" s="308"/>
      <c r="B358" s="308"/>
      <c r="C358" s="312"/>
      <c r="D358" s="313"/>
      <c r="E358" s="304" t="str">
        <f xml:space="preserve"> Indexation!E$106</f>
        <v>CPIH deflate from 2020 FYE to 2018 FYE</v>
      </c>
      <c r="F358" s="304">
        <f xml:space="preserve"> Indexation!F$106</f>
        <v>0.96204014755553935</v>
      </c>
      <c r="G358" s="304" t="str">
        <f xml:space="preserve"> Indexation!G$106</f>
        <v>factor</v>
      </c>
      <c r="H358" s="316"/>
      <c r="I358" s="316"/>
      <c r="J358" s="316"/>
      <c r="K358" s="316"/>
      <c r="L358" s="316"/>
      <c r="M358" s="316"/>
      <c r="N358" s="316"/>
      <c r="O358" s="316"/>
      <c r="P358" s="316"/>
      <c r="Q358" s="316"/>
      <c r="R358" s="316"/>
      <c r="S358" s="316"/>
      <c r="T358" s="316"/>
      <c r="U358" s="316"/>
    </row>
    <row r="359" spans="1:21" ht="4.7" customHeight="1" outlineLevel="1" x14ac:dyDescent="0.2">
      <c r="A359" s="259"/>
      <c r="B359" s="259"/>
      <c r="C359" s="260"/>
      <c r="D359" s="127"/>
    </row>
    <row r="360" spans="1:21" outlineLevel="1" x14ac:dyDescent="0.2">
      <c r="A360" s="259"/>
      <c r="B360" s="259"/>
      <c r="C360" s="260"/>
      <c r="D360" s="127"/>
      <c r="E360" s="432" t="s">
        <v>348</v>
      </c>
      <c r="F360" s="432">
        <f xml:space="preserve"> F354 * F$358</f>
        <v>0</v>
      </c>
      <c r="G360" s="432" t="s">
        <v>192</v>
      </c>
    </row>
    <row r="361" spans="1:21" s="390" customFormat="1" outlineLevel="1" x14ac:dyDescent="0.2">
      <c r="A361" s="309"/>
      <c r="B361" s="309"/>
      <c r="C361" s="415"/>
      <c r="D361" s="395"/>
      <c r="E361" s="431" t="s">
        <v>349</v>
      </c>
      <c r="F361" s="432">
        <f xml:space="preserve"> F355 * F$358</f>
        <v>0</v>
      </c>
      <c r="G361" s="432" t="s">
        <v>192</v>
      </c>
      <c r="H361" s="395"/>
      <c r="I361" s="395"/>
      <c r="J361" s="395"/>
      <c r="K361" s="395"/>
      <c r="L361" s="395"/>
      <c r="M361" s="395"/>
      <c r="N361" s="395"/>
      <c r="O361" s="395"/>
      <c r="P361" s="395"/>
      <c r="Q361" s="395"/>
      <c r="R361" s="395"/>
      <c r="S361" s="395"/>
      <c r="T361" s="395"/>
      <c r="U361" s="395"/>
    </row>
    <row r="362" spans="1:21" s="390" customFormat="1" outlineLevel="1" x14ac:dyDescent="0.2">
      <c r="A362" s="309"/>
      <c r="B362" s="309"/>
      <c r="C362" s="415"/>
      <c r="D362" s="395"/>
      <c r="E362" s="511" t="s">
        <v>419</v>
      </c>
      <c r="F362" s="511">
        <f xml:space="preserve"> F356 * F$358</f>
        <v>0</v>
      </c>
      <c r="G362" s="511" t="s">
        <v>192</v>
      </c>
      <c r="H362" s="395"/>
      <c r="I362" s="395"/>
      <c r="J362" s="395"/>
      <c r="K362" s="395"/>
      <c r="L362" s="395"/>
      <c r="M362" s="395"/>
      <c r="N362" s="395"/>
      <c r="O362" s="395"/>
      <c r="P362" s="395"/>
      <c r="Q362" s="395"/>
      <c r="R362" s="395"/>
      <c r="S362" s="395"/>
      <c r="T362" s="395"/>
      <c r="U362" s="395"/>
    </row>
    <row r="363" spans="1:21" s="328" customFormat="1" outlineLevel="1" x14ac:dyDescent="0.2">
      <c r="A363" s="416"/>
      <c r="B363" s="416"/>
      <c r="C363" s="417"/>
      <c r="D363" s="396"/>
      <c r="E363" s="329" t="s">
        <v>350</v>
      </c>
      <c r="F363" s="513">
        <f>SUM(F360:F362)</f>
        <v>0</v>
      </c>
      <c r="G363" s="329" t="s">
        <v>192</v>
      </c>
      <c r="H363" s="396"/>
      <c r="I363" s="396"/>
      <c r="J363" s="396"/>
      <c r="K363" s="396"/>
      <c r="L363" s="396"/>
      <c r="M363" s="396"/>
      <c r="N363" s="396"/>
      <c r="O363" s="396"/>
      <c r="P363" s="396"/>
      <c r="Q363" s="396"/>
      <c r="R363" s="396"/>
      <c r="S363" s="396"/>
      <c r="T363" s="396"/>
      <c r="U363" s="396"/>
    </row>
    <row r="364" spans="1:21" s="286" customFormat="1" outlineLevel="1" x14ac:dyDescent="0.2">
      <c r="A364" s="259"/>
      <c r="B364" s="259"/>
      <c r="C364" s="260"/>
      <c r="D364" s="127"/>
      <c r="H364" s="394"/>
      <c r="I364" s="394"/>
      <c r="J364" s="394"/>
      <c r="K364" s="394"/>
      <c r="L364" s="394"/>
      <c r="M364" s="394"/>
      <c r="N364" s="394"/>
      <c r="O364" s="394"/>
      <c r="P364" s="394"/>
      <c r="Q364" s="394"/>
      <c r="R364" s="394"/>
      <c r="S364" s="394"/>
      <c r="T364" s="394"/>
      <c r="U364" s="394"/>
    </row>
    <row r="365" spans="1:21" s="286" customFormat="1" outlineLevel="1" x14ac:dyDescent="0.2">
      <c r="A365" s="259"/>
      <c r="B365" s="259"/>
      <c r="C365" s="260" t="s">
        <v>300</v>
      </c>
      <c r="D365" s="127"/>
      <c r="H365" s="394"/>
      <c r="I365" s="394"/>
      <c r="J365" s="394"/>
      <c r="K365" s="394"/>
      <c r="L365" s="394"/>
      <c r="M365" s="394"/>
      <c r="N365" s="394"/>
      <c r="O365" s="394"/>
      <c r="P365" s="394"/>
      <c r="Q365" s="394"/>
      <c r="R365" s="394"/>
      <c r="S365" s="394"/>
      <c r="T365" s="394"/>
      <c r="U365" s="394"/>
    </row>
    <row r="366" spans="1:21" s="389" customFormat="1" outlineLevel="1" x14ac:dyDescent="0.2">
      <c r="A366" s="259"/>
      <c r="B366" s="259"/>
      <c r="C366" s="260"/>
      <c r="D366" s="127"/>
      <c r="E366" s="286" t="str">
        <f xml:space="preserve"> E$350</f>
        <v>Net performance payment / (penalty) applied to RCV for end of period ODI adjustments ~ Thames Tideway at 2020 FYE price base</v>
      </c>
      <c r="F366" s="286">
        <f xml:space="preserve"> F$350</f>
        <v>0</v>
      </c>
      <c r="G366" s="286" t="str">
        <f xml:space="preserve"> G$350</f>
        <v>£m</v>
      </c>
      <c r="H366" s="394"/>
      <c r="I366" s="394"/>
      <c r="J366" s="394"/>
      <c r="K366" s="394"/>
      <c r="L366" s="394"/>
      <c r="M366" s="394"/>
      <c r="N366" s="394"/>
      <c r="O366" s="394"/>
      <c r="P366" s="394"/>
      <c r="Q366" s="394"/>
      <c r="R366" s="394"/>
      <c r="S366" s="394"/>
      <c r="T366" s="394"/>
      <c r="U366" s="394"/>
    </row>
    <row r="367" spans="1:21" s="389" customFormat="1" outlineLevel="1" x14ac:dyDescent="0.2">
      <c r="A367" s="259"/>
      <c r="B367" s="259"/>
      <c r="C367" s="260"/>
      <c r="D367" s="127"/>
      <c r="E367" s="512" t="str">
        <f xml:space="preserve"> E$351</f>
        <v>Dummy: RCV adjustment from totex menu model at 2020 FYE price base</v>
      </c>
      <c r="F367" s="512">
        <f t="shared" ref="F367:G367" si="96" xml:space="preserve"> F$351</f>
        <v>0</v>
      </c>
      <c r="G367" s="512" t="str">
        <f t="shared" si="96"/>
        <v>£m</v>
      </c>
      <c r="H367" s="394"/>
      <c r="I367" s="394"/>
      <c r="J367" s="394"/>
      <c r="K367" s="394"/>
      <c r="L367" s="394"/>
      <c r="M367" s="394"/>
      <c r="N367" s="394"/>
      <c r="O367" s="394"/>
      <c r="P367" s="394"/>
      <c r="Q367" s="394"/>
      <c r="R367" s="394"/>
      <c r="S367" s="394"/>
      <c r="T367" s="394"/>
      <c r="U367" s="394"/>
    </row>
    <row r="368" spans="1:21" ht="4.7" customHeight="1" outlineLevel="1" x14ac:dyDescent="0.2">
      <c r="A368" s="259"/>
      <c r="B368" s="259"/>
      <c r="C368" s="260"/>
      <c r="D368" s="127"/>
    </row>
    <row r="369" spans="1:21" s="237" customFormat="1" outlineLevel="1" x14ac:dyDescent="0.2">
      <c r="A369" s="308"/>
      <c r="B369" s="308"/>
      <c r="C369" s="312"/>
      <c r="D369" s="313"/>
      <c r="E369" s="304" t="str">
        <f xml:space="preserve"> Indexation!E$105</f>
        <v>CPIH deflate from 2020 FYE to 2018 FYA</v>
      </c>
      <c r="F369" s="304">
        <f xml:space="preserve"> Indexation!F$105</f>
        <v>0.9539544945551518</v>
      </c>
      <c r="G369" s="304" t="str">
        <f xml:space="preserve"> Indexation!G$105</f>
        <v>factor</v>
      </c>
      <c r="H369" s="316"/>
      <c r="I369" s="316"/>
      <c r="J369" s="316"/>
      <c r="K369" s="316"/>
      <c r="L369" s="316"/>
      <c r="M369" s="316"/>
      <c r="N369" s="316"/>
      <c r="O369" s="316"/>
      <c r="P369" s="316"/>
      <c r="Q369" s="316"/>
      <c r="R369" s="316"/>
      <c r="S369" s="316"/>
      <c r="T369" s="316"/>
      <c r="U369" s="316"/>
    </row>
    <row r="370" spans="1:21" ht="4.7" customHeight="1" outlineLevel="1" x14ac:dyDescent="0.2">
      <c r="A370" s="259"/>
      <c r="B370" s="259"/>
      <c r="C370" s="260"/>
      <c r="D370" s="127"/>
    </row>
    <row r="371" spans="1:21" s="390" customFormat="1" outlineLevel="1" x14ac:dyDescent="0.2">
      <c r="A371" s="309"/>
      <c r="B371" s="309"/>
      <c r="C371" s="415"/>
      <c r="D371" s="395"/>
      <c r="E371" s="432" t="s">
        <v>351</v>
      </c>
      <c r="F371" s="432">
        <f xml:space="preserve"> F366 * F$369</f>
        <v>0</v>
      </c>
      <c r="G371" s="432" t="s">
        <v>192</v>
      </c>
      <c r="H371" s="395"/>
      <c r="I371" s="395"/>
      <c r="J371" s="395"/>
      <c r="K371" s="395"/>
      <c r="L371" s="395"/>
      <c r="M371" s="395"/>
      <c r="N371" s="395"/>
      <c r="O371" s="395"/>
      <c r="P371" s="395"/>
      <c r="Q371" s="395"/>
      <c r="R371" s="395"/>
      <c r="S371" s="395"/>
      <c r="T371" s="395"/>
      <c r="U371" s="395"/>
    </row>
    <row r="372" spans="1:21" s="390" customFormat="1" outlineLevel="1" x14ac:dyDescent="0.2">
      <c r="A372" s="309"/>
      <c r="B372" s="309"/>
      <c r="C372" s="415"/>
      <c r="D372" s="395"/>
      <c r="E372" s="511" t="s">
        <v>420</v>
      </c>
      <c r="F372" s="511">
        <f xml:space="preserve"> F367 * F$369</f>
        <v>0</v>
      </c>
      <c r="G372" s="511" t="s">
        <v>192</v>
      </c>
      <c r="H372" s="395"/>
      <c r="I372" s="395"/>
      <c r="J372" s="395"/>
      <c r="K372" s="395"/>
      <c r="L372" s="395"/>
      <c r="M372" s="395"/>
      <c r="N372" s="395"/>
      <c r="O372" s="395"/>
      <c r="P372" s="395"/>
      <c r="Q372" s="395"/>
      <c r="R372" s="395"/>
      <c r="S372" s="395"/>
      <c r="T372" s="395"/>
      <c r="U372" s="395"/>
    </row>
    <row r="373" spans="1:21" s="344" customFormat="1" outlineLevel="1" x14ac:dyDescent="0.2">
      <c r="A373" s="309"/>
      <c r="B373" s="309"/>
      <c r="C373" s="415"/>
      <c r="D373" s="395"/>
      <c r="E373" s="431"/>
      <c r="F373" s="432"/>
      <c r="G373" s="432"/>
      <c r="H373" s="395"/>
      <c r="I373" s="395"/>
      <c r="J373" s="395"/>
      <c r="K373" s="395"/>
      <c r="L373" s="395"/>
      <c r="M373" s="395"/>
      <c r="N373" s="395"/>
      <c r="O373" s="395"/>
      <c r="P373" s="395"/>
      <c r="Q373" s="395"/>
      <c r="R373" s="395"/>
      <c r="S373" s="395"/>
      <c r="T373" s="395"/>
      <c r="U373" s="395"/>
    </row>
    <row r="374" spans="1:21" s="344" customFormat="1" outlineLevel="1" x14ac:dyDescent="0.2">
      <c r="A374" s="309"/>
      <c r="B374" s="448"/>
      <c r="C374" s="445" t="s">
        <v>382</v>
      </c>
      <c r="D374" s="449"/>
      <c r="E374" s="436"/>
      <c r="F374" s="436"/>
      <c r="G374" s="436"/>
      <c r="H374" s="395"/>
      <c r="I374" s="395"/>
      <c r="J374" s="395"/>
      <c r="K374" s="395"/>
      <c r="L374" s="395"/>
      <c r="M374" s="395"/>
      <c r="N374" s="395"/>
      <c r="O374" s="395"/>
      <c r="P374" s="395"/>
      <c r="Q374" s="395"/>
      <c r="R374" s="395"/>
      <c r="S374" s="395"/>
      <c r="T374" s="395"/>
      <c r="U374" s="395"/>
    </row>
    <row r="375" spans="1:21" s="344" customFormat="1" outlineLevel="1" x14ac:dyDescent="0.2">
      <c r="A375" s="309"/>
      <c r="B375" s="448"/>
      <c r="C375" s="450"/>
      <c r="D375" s="449"/>
      <c r="E375" s="451" t="str">
        <f xml:space="preserve"> Inputs!E$127</f>
        <v>Dummy IFRS16 RCV adjustment</v>
      </c>
      <c r="F375" s="451">
        <f xml:space="preserve"> Inputs!F$127</f>
        <v>0</v>
      </c>
      <c r="G375" s="451" t="str">
        <f xml:space="preserve"> Inputs!G$127</f>
        <v>£m</v>
      </c>
      <c r="H375" s="395"/>
      <c r="I375" s="395"/>
      <c r="J375" s="395"/>
      <c r="K375" s="395"/>
      <c r="L375" s="395"/>
      <c r="M375" s="395"/>
      <c r="N375" s="395"/>
      <c r="O375" s="395"/>
      <c r="P375" s="395"/>
      <c r="Q375" s="395"/>
      <c r="R375" s="395"/>
      <c r="S375" s="395"/>
      <c r="T375" s="395"/>
      <c r="U375" s="395"/>
    </row>
    <row r="376" spans="1:21" ht="4.7" customHeight="1" outlineLevel="1" x14ac:dyDescent="0.2">
      <c r="A376" s="259"/>
      <c r="B376" s="444"/>
      <c r="C376" s="445"/>
      <c r="D376" s="388"/>
      <c r="E376" s="387"/>
      <c r="F376" s="387"/>
      <c r="G376" s="387"/>
    </row>
    <row r="377" spans="1:21" s="237" customFormat="1" outlineLevel="1" x14ac:dyDescent="0.2">
      <c r="A377" s="308"/>
      <c r="B377" s="452"/>
      <c r="C377" s="453"/>
      <c r="D377" s="454"/>
      <c r="E377" s="455" t="str">
        <f xml:space="preserve"> Indexation!E$107</f>
        <v>CPIH deflate from 2018 FYE to 2018 FYA - IFRS 16</v>
      </c>
      <c r="F377" s="455">
        <f xml:space="preserve"> Indexation!F$107</f>
        <v>0.99159530605772273</v>
      </c>
      <c r="G377" s="455" t="str">
        <f xml:space="preserve"> Indexation!G$107</f>
        <v>factor</v>
      </c>
      <c r="H377" s="316"/>
      <c r="I377" s="316"/>
      <c r="J377" s="316"/>
      <c r="K377" s="316"/>
      <c r="L377" s="316"/>
      <c r="M377" s="316"/>
      <c r="N377" s="316"/>
      <c r="O377" s="316"/>
      <c r="P377" s="316"/>
      <c r="Q377" s="316"/>
      <c r="R377" s="316"/>
      <c r="S377" s="316"/>
      <c r="T377" s="316"/>
      <c r="U377" s="316"/>
    </row>
    <row r="378" spans="1:21" ht="4.7" customHeight="1" outlineLevel="1" x14ac:dyDescent="0.2">
      <c r="A378" s="259"/>
      <c r="B378" s="444"/>
      <c r="C378" s="445"/>
      <c r="D378" s="388"/>
      <c r="E378" s="387"/>
      <c r="F378" s="387"/>
      <c r="G378" s="387"/>
    </row>
    <row r="379" spans="1:21" s="344" customFormat="1" outlineLevel="1" x14ac:dyDescent="0.2">
      <c r="A379" s="309"/>
      <c r="B379" s="448"/>
      <c r="C379" s="450"/>
      <c r="D379" s="449"/>
      <c r="E379" s="436" t="s">
        <v>395</v>
      </c>
      <c r="F379" s="436">
        <f xml:space="preserve"> F375 * F$377</f>
        <v>0</v>
      </c>
      <c r="G379" s="436" t="s">
        <v>192</v>
      </c>
      <c r="H379" s="395"/>
      <c r="I379" s="395"/>
      <c r="J379" s="395"/>
      <c r="K379" s="395"/>
      <c r="L379" s="395"/>
      <c r="M379" s="395"/>
      <c r="N379" s="395"/>
      <c r="O379" s="395"/>
      <c r="P379" s="395"/>
      <c r="Q379" s="395"/>
      <c r="R379" s="395"/>
      <c r="S379" s="395"/>
      <c r="T379" s="395"/>
      <c r="U379" s="395"/>
    </row>
    <row r="380" spans="1:21" s="286" customFormat="1" outlineLevel="1" x14ac:dyDescent="0.2">
      <c r="A380" s="127"/>
      <c r="B380" s="127"/>
      <c r="C380" s="260"/>
      <c r="D380" s="127"/>
      <c r="E380" s="265"/>
      <c r="F380" s="265"/>
      <c r="G380" s="265"/>
      <c r="H380" s="394"/>
      <c r="I380" s="394"/>
      <c r="J380" s="394"/>
      <c r="K380" s="394"/>
      <c r="L380" s="394"/>
      <c r="M380" s="394"/>
      <c r="N380" s="394"/>
      <c r="O380" s="394"/>
      <c r="P380" s="394"/>
      <c r="Q380" s="394"/>
      <c r="R380" s="394"/>
      <c r="S380" s="394"/>
      <c r="T380" s="394"/>
      <c r="U380" s="394"/>
    </row>
    <row r="381" spans="1:21" s="389" customFormat="1" outlineLevel="1" x14ac:dyDescent="0.2">
      <c r="A381" s="259"/>
      <c r="B381" s="259" t="s">
        <v>352</v>
      </c>
      <c r="C381" s="260"/>
      <c r="D381" s="127"/>
      <c r="E381" s="286"/>
      <c r="F381" s="286"/>
      <c r="G381" s="286"/>
      <c r="H381" s="394"/>
      <c r="I381" s="394"/>
      <c r="J381" s="394"/>
      <c r="K381" s="394"/>
      <c r="L381" s="394"/>
      <c r="M381" s="394"/>
      <c r="N381" s="394"/>
      <c r="O381" s="394"/>
      <c r="P381" s="394"/>
      <c r="Q381" s="394"/>
      <c r="R381" s="394"/>
      <c r="S381" s="394"/>
      <c r="T381" s="394"/>
      <c r="U381" s="394"/>
    </row>
    <row r="382" spans="1:21" s="391" customFormat="1" outlineLevel="1" x14ac:dyDescent="0.2">
      <c r="A382" s="259"/>
      <c r="B382" s="259"/>
      <c r="C382" s="260"/>
      <c r="D382" s="127"/>
      <c r="E382" s="397" t="str">
        <f>E$343</f>
        <v>Dummy RCV (prior to midnight adjustments) 31 March 2020 at 2020 FYE price base</v>
      </c>
      <c r="F382" s="397">
        <f>F$343</f>
        <v>0</v>
      </c>
      <c r="G382" s="397" t="str">
        <f>G$343</f>
        <v>£m</v>
      </c>
      <c r="H382" s="394"/>
      <c r="I382" s="394"/>
      <c r="J382" s="394"/>
      <c r="K382" s="394"/>
      <c r="L382" s="394"/>
      <c r="M382" s="394"/>
      <c r="N382" s="394"/>
      <c r="O382" s="394"/>
      <c r="P382" s="394"/>
      <c r="Q382" s="394"/>
      <c r="R382" s="394"/>
      <c r="S382" s="394"/>
      <c r="T382" s="394"/>
      <c r="U382" s="394"/>
    </row>
    <row r="383" spans="1:21" s="328" customFormat="1" outlineLevel="1" x14ac:dyDescent="0.2">
      <c r="A383" s="407"/>
      <c r="B383" s="407"/>
      <c r="C383" s="408"/>
      <c r="D383" s="234"/>
      <c r="E383" s="76" t="str">
        <f xml:space="preserve"> E$350</f>
        <v>Net performance payment / (penalty) applied to RCV for end of period ODI adjustments ~ Thames Tideway at 2020 FYE price base</v>
      </c>
      <c r="F383" s="76">
        <f xml:space="preserve"> F$350</f>
        <v>0</v>
      </c>
      <c r="G383" s="76" t="str">
        <f xml:space="preserve"> G$350</f>
        <v>£m</v>
      </c>
      <c r="H383" s="277"/>
      <c r="I383" s="277"/>
      <c r="J383" s="277"/>
      <c r="K383" s="277"/>
      <c r="L383" s="277"/>
      <c r="M383" s="277"/>
      <c r="N383" s="277"/>
      <c r="O383" s="277"/>
      <c r="P383" s="277"/>
      <c r="Q383" s="277"/>
      <c r="R383" s="277"/>
      <c r="S383" s="277"/>
      <c r="T383" s="277"/>
      <c r="U383" s="277"/>
    </row>
    <row r="384" spans="1:21" s="328" customFormat="1" outlineLevel="1" x14ac:dyDescent="0.2">
      <c r="A384" s="407"/>
      <c r="B384" s="407"/>
      <c r="C384" s="408"/>
      <c r="D384" s="234"/>
      <c r="E384" s="514" t="str">
        <f xml:space="preserve"> E$351</f>
        <v>Dummy: RCV adjustment from totex menu model at 2020 FYE price base</v>
      </c>
      <c r="F384" s="514">
        <f t="shared" ref="F384:G384" si="97" xml:space="preserve"> F$351</f>
        <v>0</v>
      </c>
      <c r="G384" s="514" t="str">
        <f t="shared" si="97"/>
        <v>£m</v>
      </c>
      <c r="H384" s="277"/>
      <c r="I384" s="277"/>
      <c r="J384" s="277"/>
      <c r="K384" s="277"/>
      <c r="L384" s="277"/>
      <c r="M384" s="277"/>
      <c r="N384" s="277"/>
      <c r="O384" s="277"/>
      <c r="P384" s="277"/>
      <c r="Q384" s="277"/>
      <c r="R384" s="277"/>
      <c r="S384" s="277"/>
      <c r="T384" s="277"/>
      <c r="U384" s="277"/>
    </row>
    <row r="385" spans="1:21" s="414" customFormat="1" outlineLevel="1" x14ac:dyDescent="0.2">
      <c r="A385" s="410"/>
      <c r="B385" s="410"/>
      <c r="C385" s="411"/>
      <c r="D385" s="412"/>
      <c r="E385" s="413" t="s">
        <v>352</v>
      </c>
      <c r="F385" s="515">
        <f>SUM(F382:F384)</f>
        <v>0</v>
      </c>
      <c r="G385" s="413" t="s">
        <v>192</v>
      </c>
      <c r="H385" s="412"/>
      <c r="I385" s="412"/>
      <c r="J385" s="412"/>
      <c r="K385" s="412"/>
      <c r="L385" s="412"/>
      <c r="M385" s="412"/>
      <c r="N385" s="412"/>
      <c r="O385" s="412"/>
      <c r="P385" s="412"/>
      <c r="Q385" s="412"/>
      <c r="R385" s="412"/>
      <c r="S385" s="412"/>
      <c r="T385" s="412"/>
      <c r="U385" s="412"/>
    </row>
    <row r="386" spans="1:21" s="211" customFormat="1" outlineLevel="1" x14ac:dyDescent="0.2">
      <c r="A386" s="252"/>
      <c r="B386" s="252"/>
      <c r="C386" s="253"/>
      <c r="E386" s="398"/>
      <c r="F386" s="398"/>
      <c r="G386" s="398"/>
    </row>
    <row r="387" spans="1:21" s="211" customFormat="1" outlineLevel="1" x14ac:dyDescent="0.2">
      <c r="A387" s="252"/>
      <c r="B387" s="252"/>
      <c r="C387" s="253"/>
      <c r="E387" s="398" t="str">
        <f>E$385</f>
        <v>Total dummy RCV at 31 March 2020 post midnight adjustments at 2020 FYE price base</v>
      </c>
      <c r="F387" s="398">
        <f t="shared" ref="F387:G387" si="98">F$385</f>
        <v>0</v>
      </c>
      <c r="G387" s="398" t="str">
        <f t="shared" si="98"/>
        <v>£m</v>
      </c>
    </row>
    <row r="388" spans="1:21" s="211" customFormat="1" outlineLevel="1" x14ac:dyDescent="0.2">
      <c r="A388" s="252"/>
      <c r="B388" s="252"/>
      <c r="C388" s="253"/>
      <c r="E388" s="289" t="str">
        <f xml:space="preserve"> Inputs!E$125</f>
        <v>% of RCV to index by RPI - dummy</v>
      </c>
      <c r="F388" s="289">
        <f xml:space="preserve"> Inputs!F$125</f>
        <v>0</v>
      </c>
      <c r="G388" s="289" t="str">
        <f xml:space="preserve"> Inputs!G$125</f>
        <v>%</v>
      </c>
    </row>
    <row r="389" spans="1:21" s="211" customFormat="1" outlineLevel="1" x14ac:dyDescent="0.2">
      <c r="A389" s="252"/>
      <c r="B389" s="252"/>
      <c r="C389" s="253"/>
      <c r="E389" s="290" t="s">
        <v>353</v>
      </c>
      <c r="F389" s="288">
        <f xml:space="preserve"> F387 * F388</f>
        <v>0</v>
      </c>
      <c r="G389" s="288" t="s">
        <v>192</v>
      </c>
    </row>
    <row r="390" spans="1:21" s="211" customFormat="1" outlineLevel="1" x14ac:dyDescent="0.2">
      <c r="A390" s="252"/>
      <c r="B390" s="252"/>
      <c r="C390" s="253"/>
      <c r="E390" s="398"/>
      <c r="F390" s="398"/>
      <c r="G390" s="398"/>
    </row>
    <row r="391" spans="1:21" s="211" customFormat="1" outlineLevel="1" x14ac:dyDescent="0.2">
      <c r="A391" s="252"/>
      <c r="B391" s="252"/>
      <c r="C391" s="253"/>
      <c r="E391" s="398" t="str">
        <f>E$385</f>
        <v>Total dummy RCV at 31 March 2020 post midnight adjustments at 2020 FYE price base</v>
      </c>
      <c r="F391" s="398">
        <f t="shared" ref="F391:G391" si="99">F$385</f>
        <v>0</v>
      </c>
      <c r="G391" s="398" t="str">
        <f t="shared" si="99"/>
        <v>£m</v>
      </c>
    </row>
    <row r="392" spans="1:21" s="211" customFormat="1" outlineLevel="1" x14ac:dyDescent="0.2">
      <c r="A392" s="252"/>
      <c r="B392" s="252"/>
      <c r="C392" s="253"/>
      <c r="E392" s="289" t="str">
        <f xml:space="preserve"> Inputs!E$125</f>
        <v>% of RCV to index by RPI - dummy</v>
      </c>
      <c r="F392" s="289">
        <f xml:space="preserve"> Inputs!F$125</f>
        <v>0</v>
      </c>
      <c r="G392" s="289" t="str">
        <f xml:space="preserve"> Inputs!G$125</f>
        <v>%</v>
      </c>
    </row>
    <row r="393" spans="1:21" s="211" customFormat="1" outlineLevel="1" x14ac:dyDescent="0.2">
      <c r="A393" s="252"/>
      <c r="B393" s="252"/>
      <c r="C393" s="253"/>
      <c r="E393" s="290" t="s">
        <v>354</v>
      </c>
      <c r="F393" s="288">
        <f xml:space="preserve"> F391 * (1 - F392)</f>
        <v>0</v>
      </c>
      <c r="G393" s="288" t="s">
        <v>192</v>
      </c>
    </row>
    <row r="394" spans="1:21" s="211" customFormat="1" outlineLevel="1" x14ac:dyDescent="0.2">
      <c r="A394" s="252"/>
      <c r="B394" s="252"/>
      <c r="C394" s="253"/>
      <c r="E394" s="398"/>
      <c r="F394" s="398"/>
      <c r="G394" s="398"/>
    </row>
    <row r="395" spans="1:21" s="211" customFormat="1" outlineLevel="1" x14ac:dyDescent="0.2">
      <c r="A395" s="252"/>
      <c r="B395" s="252"/>
      <c r="C395" s="253"/>
      <c r="E395" s="398" t="str">
        <f xml:space="preserve"> E$389</f>
        <v>Dummy RPI linked RCV at 2020 FYE price base</v>
      </c>
      <c r="F395" s="398">
        <f t="shared" ref="F395:G395" si="100" xml:space="preserve"> F$389</f>
        <v>0</v>
      </c>
      <c r="G395" s="398" t="str">
        <f t="shared" si="100"/>
        <v>£m</v>
      </c>
    </row>
    <row r="396" spans="1:21" s="211" customFormat="1" outlineLevel="1" x14ac:dyDescent="0.2">
      <c r="A396" s="252"/>
      <c r="B396" s="252"/>
      <c r="C396" s="253"/>
      <c r="E396" s="398" t="str">
        <f xml:space="preserve"> E$393</f>
        <v>Dummy CPIH linked RCV at 2020 FYE price base</v>
      </c>
      <c r="F396" s="398">
        <f t="shared" ref="F396:G396" si="101" xml:space="preserve"> F$393</f>
        <v>0</v>
      </c>
      <c r="G396" s="398" t="str">
        <f t="shared" si="101"/>
        <v>£m</v>
      </c>
    </row>
    <row r="397" spans="1:21" ht="4.7" customHeight="1" outlineLevel="1" x14ac:dyDescent="0.2">
      <c r="A397" s="259"/>
      <c r="B397" s="259"/>
      <c r="C397" s="260"/>
      <c r="D397" s="127"/>
      <c r="H397"/>
      <c r="I397"/>
      <c r="J397"/>
      <c r="K397"/>
      <c r="L397"/>
      <c r="M397"/>
      <c r="N397"/>
      <c r="O397"/>
      <c r="P397"/>
      <c r="Q397"/>
      <c r="R397"/>
      <c r="S397"/>
      <c r="T397"/>
      <c r="U397"/>
    </row>
    <row r="398" spans="1:21" s="237" customFormat="1" outlineLevel="1" x14ac:dyDescent="0.2">
      <c r="A398" s="252"/>
      <c r="B398" s="252"/>
      <c r="C398" s="253"/>
      <c r="D398" s="211"/>
      <c r="E398" s="304" t="str">
        <f xml:space="preserve"> Indexation!E$105</f>
        <v>CPIH deflate from 2020 FYE to 2018 FYA</v>
      </c>
      <c r="F398" s="304">
        <f xml:space="preserve"> Indexation!F$105</f>
        <v>0.9539544945551518</v>
      </c>
      <c r="G398" s="304" t="str">
        <f xml:space="preserve"> Indexation!G$105</f>
        <v>factor</v>
      </c>
    </row>
    <row r="399" spans="1:21" ht="4.7" customHeight="1" outlineLevel="1" x14ac:dyDescent="0.2">
      <c r="A399" s="259"/>
      <c r="B399" s="259"/>
      <c r="C399" s="260"/>
      <c r="D399" s="127"/>
      <c r="H399"/>
      <c r="I399"/>
      <c r="J399"/>
      <c r="K399"/>
      <c r="L399"/>
      <c r="M399"/>
      <c r="N399"/>
      <c r="O399"/>
      <c r="P399"/>
      <c r="Q399"/>
      <c r="R399"/>
      <c r="S399"/>
      <c r="T399"/>
      <c r="U399"/>
    </row>
    <row r="400" spans="1:21" ht="12.75" customHeight="1" outlineLevel="1" x14ac:dyDescent="0.2">
      <c r="A400" s="259"/>
      <c r="B400" s="259"/>
      <c r="C400" s="260"/>
      <c r="D400" s="127"/>
      <c r="E400" s="387" t="s">
        <v>396</v>
      </c>
      <c r="F400">
        <f xml:space="preserve"> F395 * F$398</f>
        <v>0</v>
      </c>
      <c r="G400" t="s">
        <v>192</v>
      </c>
      <c r="H400"/>
      <c r="I400"/>
      <c r="J400"/>
      <c r="K400"/>
      <c r="L400"/>
      <c r="M400"/>
      <c r="N400"/>
      <c r="O400"/>
      <c r="P400"/>
      <c r="Q400"/>
      <c r="R400"/>
      <c r="S400"/>
      <c r="T400"/>
      <c r="U400"/>
    </row>
    <row r="401" spans="1:21" ht="12.75" customHeight="1" outlineLevel="1" x14ac:dyDescent="0.2">
      <c r="A401" s="259"/>
      <c r="B401" s="259"/>
      <c r="C401" s="260"/>
      <c r="D401" s="127"/>
      <c r="E401" s="387" t="s">
        <v>397</v>
      </c>
      <c r="F401">
        <f xml:space="preserve"> F396 * F$398</f>
        <v>0</v>
      </c>
      <c r="G401" t="s">
        <v>192</v>
      </c>
      <c r="H401"/>
      <c r="I401"/>
      <c r="J401"/>
      <c r="K401"/>
      <c r="L401"/>
      <c r="M401"/>
      <c r="N401"/>
      <c r="O401"/>
      <c r="P401"/>
      <c r="Q401"/>
      <c r="R401"/>
      <c r="S401"/>
      <c r="T401"/>
      <c r="U401"/>
    </row>
    <row r="402" spans="1:21" ht="12.75" customHeight="1" outlineLevel="1" x14ac:dyDescent="0.2">
      <c r="A402" s="259"/>
      <c r="B402" s="259"/>
      <c r="C402" s="260"/>
      <c r="D402" s="127"/>
      <c r="H402"/>
      <c r="I402"/>
      <c r="J402"/>
      <c r="K402"/>
      <c r="L402"/>
      <c r="M402"/>
      <c r="N402"/>
      <c r="O402"/>
      <c r="P402"/>
      <c r="Q402"/>
      <c r="R402"/>
      <c r="S402"/>
      <c r="T402"/>
      <c r="U402"/>
    </row>
    <row r="403" spans="1:21" s="272" customFormat="1" outlineLevel="1" x14ac:dyDescent="0.2">
      <c r="A403" s="309"/>
      <c r="B403" s="309"/>
      <c r="C403" s="450"/>
      <c r="D403" s="449"/>
      <c r="E403" s="457" t="str">
        <f>E379</f>
        <v>Dummy IFRS16 RCV adjustment at 2017-18 FYA CPIH deflated price base</v>
      </c>
      <c r="F403" s="457">
        <f>F379</f>
        <v>0</v>
      </c>
      <c r="G403" s="457" t="str">
        <f>G379</f>
        <v>£m</v>
      </c>
      <c r="H403" s="395"/>
      <c r="I403" s="395"/>
      <c r="J403" s="395"/>
      <c r="K403" s="395"/>
      <c r="L403" s="395"/>
      <c r="M403" s="395"/>
      <c r="N403" s="395"/>
      <c r="O403" s="395"/>
      <c r="P403" s="395"/>
      <c r="Q403" s="395"/>
      <c r="R403" s="395"/>
      <c r="S403" s="395"/>
      <c r="T403" s="395"/>
      <c r="U403" s="395"/>
    </row>
    <row r="404" spans="1:21" s="293" customFormat="1" outlineLevel="1" x14ac:dyDescent="0.2">
      <c r="A404" s="305"/>
      <c r="B404" s="305"/>
      <c r="C404" s="459"/>
      <c r="E404" s="460" t="str">
        <f xml:space="preserve"> Inputs!E$125</f>
        <v>% of RCV to index by RPI - dummy</v>
      </c>
      <c r="F404" s="460">
        <f xml:space="preserve"> Inputs!F$125</f>
        <v>0</v>
      </c>
      <c r="G404" s="460" t="str">
        <f xml:space="preserve"> Inputs!G$125</f>
        <v>%</v>
      </c>
      <c r="H404" s="307"/>
      <c r="I404" s="307"/>
      <c r="J404" s="307"/>
      <c r="K404" s="307"/>
      <c r="L404" s="307"/>
      <c r="M404" s="307"/>
      <c r="N404" s="307"/>
      <c r="O404" s="307"/>
      <c r="P404" s="307"/>
      <c r="Q404" s="307"/>
      <c r="R404" s="307"/>
      <c r="S404" s="307"/>
      <c r="T404" s="307"/>
      <c r="U404" s="307"/>
    </row>
    <row r="405" spans="1:21" s="261" customFormat="1" outlineLevel="1" x14ac:dyDescent="0.2">
      <c r="A405" s="259"/>
      <c r="B405" s="259"/>
      <c r="C405" s="445"/>
      <c r="D405" s="388"/>
      <c r="E405" s="458" t="s">
        <v>399</v>
      </c>
      <c r="F405" s="458">
        <f xml:space="preserve"> F403 * F404</f>
        <v>0</v>
      </c>
      <c r="G405" s="458" t="s">
        <v>192</v>
      </c>
      <c r="H405" s="321"/>
      <c r="I405" s="321"/>
      <c r="J405" s="321"/>
      <c r="K405" s="321"/>
      <c r="L405" s="321"/>
      <c r="M405" s="321"/>
      <c r="N405" s="321"/>
      <c r="O405" s="321"/>
      <c r="P405" s="321"/>
      <c r="Q405" s="321"/>
      <c r="R405" s="321"/>
      <c r="S405" s="321"/>
      <c r="T405" s="321"/>
      <c r="U405" s="321"/>
    </row>
    <row r="406" spans="1:21" s="261" customFormat="1" outlineLevel="1" x14ac:dyDescent="0.2">
      <c r="A406" s="259"/>
      <c r="B406" s="259"/>
      <c r="C406" s="445"/>
      <c r="D406" s="388"/>
      <c r="E406" s="458"/>
      <c r="F406" s="458"/>
      <c r="G406" s="458"/>
      <c r="H406" s="321"/>
      <c r="I406" s="321"/>
      <c r="J406" s="321"/>
      <c r="K406" s="321"/>
      <c r="L406" s="321"/>
      <c r="M406" s="321"/>
      <c r="N406" s="321"/>
      <c r="O406" s="321"/>
      <c r="P406" s="321"/>
      <c r="Q406" s="321"/>
      <c r="R406" s="321"/>
      <c r="S406" s="321"/>
      <c r="T406" s="321"/>
      <c r="U406" s="321"/>
    </row>
    <row r="407" spans="1:21" s="272" customFormat="1" outlineLevel="1" x14ac:dyDescent="0.2">
      <c r="A407" s="309"/>
      <c r="B407" s="309"/>
      <c r="C407" s="450"/>
      <c r="D407" s="449"/>
      <c r="E407" s="457" t="str">
        <f>E379</f>
        <v>Dummy IFRS16 RCV adjustment at 2017-18 FYA CPIH deflated price base</v>
      </c>
      <c r="F407" s="457">
        <f t="shared" ref="F407:G407" si="102">F379</f>
        <v>0</v>
      </c>
      <c r="G407" s="457" t="str">
        <f t="shared" si="102"/>
        <v>£m</v>
      </c>
      <c r="H407" s="395"/>
      <c r="I407" s="395"/>
      <c r="J407" s="395"/>
      <c r="K407" s="395"/>
      <c r="L407" s="395"/>
      <c r="M407" s="395"/>
      <c r="N407" s="395"/>
      <c r="O407" s="395"/>
      <c r="P407" s="395"/>
      <c r="Q407" s="395"/>
      <c r="R407" s="395"/>
      <c r="S407" s="395"/>
      <c r="T407" s="395"/>
      <c r="U407" s="395"/>
    </row>
    <row r="408" spans="1:21" s="293" customFormat="1" outlineLevel="1" x14ac:dyDescent="0.2">
      <c r="A408" s="305"/>
      <c r="B408" s="305"/>
      <c r="C408" s="459"/>
      <c r="E408" s="460" t="str">
        <f xml:space="preserve"> Inputs!E$125</f>
        <v>% of RCV to index by RPI - dummy</v>
      </c>
      <c r="F408" s="460">
        <f xml:space="preserve"> Inputs!F$125</f>
        <v>0</v>
      </c>
      <c r="G408" s="460" t="str">
        <f xml:space="preserve"> Inputs!G$125</f>
        <v>%</v>
      </c>
      <c r="H408" s="307"/>
      <c r="I408" s="307"/>
      <c r="J408" s="307"/>
      <c r="K408" s="307"/>
      <c r="L408" s="307"/>
      <c r="M408" s="307"/>
      <c r="N408" s="307"/>
      <c r="O408" s="307"/>
      <c r="P408" s="307"/>
      <c r="Q408" s="307"/>
      <c r="R408" s="307"/>
      <c r="S408" s="307"/>
      <c r="T408" s="307"/>
      <c r="U408" s="307"/>
    </row>
    <row r="409" spans="1:21" s="261" customFormat="1" outlineLevel="1" x14ac:dyDescent="0.2">
      <c r="A409" s="259"/>
      <c r="B409" s="259"/>
      <c r="C409" s="445"/>
      <c r="D409" s="388"/>
      <c r="E409" s="458" t="s">
        <v>398</v>
      </c>
      <c r="F409" s="458">
        <f xml:space="preserve"> F407 * (1 - F408)</f>
        <v>0</v>
      </c>
      <c r="G409" s="458" t="s">
        <v>192</v>
      </c>
      <c r="H409" s="321"/>
      <c r="I409" s="321"/>
      <c r="J409" s="321"/>
      <c r="K409" s="321"/>
      <c r="L409" s="321"/>
      <c r="M409" s="321"/>
      <c r="N409" s="321"/>
      <c r="O409" s="321"/>
      <c r="P409" s="321"/>
      <c r="Q409" s="321"/>
      <c r="R409" s="321"/>
      <c r="S409" s="321"/>
      <c r="T409" s="321"/>
      <c r="U409" s="321"/>
    </row>
    <row r="410" spans="1:21" ht="4.7" customHeight="1" outlineLevel="1" x14ac:dyDescent="0.2">
      <c r="A410" s="259"/>
      <c r="B410" s="259"/>
      <c r="C410" s="445"/>
      <c r="D410" s="388"/>
      <c r="E410" s="387"/>
      <c r="F410" s="387"/>
      <c r="G410" s="387"/>
    </row>
    <row r="411" spans="1:21" ht="12.75" customHeight="1" outlineLevel="1" x14ac:dyDescent="0.2">
      <c r="A411" s="259"/>
      <c r="B411" s="259"/>
      <c r="C411" s="445"/>
      <c r="D411" s="388"/>
      <c r="E411" s="387" t="str">
        <f>E400</f>
        <v>Dummy 2020 RCV RPI inflated ~ 1 April (opening balance excluding IFRS16 adjustment) at 2017-18 CPIH deflated price base</v>
      </c>
      <c r="F411" s="387">
        <f t="shared" ref="F411:G411" si="103">F400</f>
        <v>0</v>
      </c>
      <c r="G411" s="387" t="str">
        <f t="shared" si="103"/>
        <v>£m</v>
      </c>
    </row>
    <row r="412" spans="1:21" ht="12.75" customHeight="1" outlineLevel="1" x14ac:dyDescent="0.2">
      <c r="A412" s="259"/>
      <c r="B412" s="259"/>
      <c r="C412" s="445"/>
      <c r="D412" s="388"/>
      <c r="E412" s="387" t="str">
        <f>E405</f>
        <v>Dummy IFRS16 adjustment RPI inflated RCV at 2017-18 FYA CPIH deflated price base</v>
      </c>
      <c r="F412" s="387">
        <f t="shared" ref="F412:G412" si="104">F405</f>
        <v>0</v>
      </c>
      <c r="G412" s="387" t="str">
        <f t="shared" si="104"/>
        <v>£m</v>
      </c>
    </row>
    <row r="413" spans="1:21" s="261" customFormat="1" outlineLevel="1" x14ac:dyDescent="0.2">
      <c r="A413" s="252"/>
      <c r="B413" s="252"/>
      <c r="C413" s="253"/>
      <c r="D413" s="211"/>
      <c r="E413" s="291" t="s">
        <v>355</v>
      </c>
      <c r="F413" s="461">
        <f xml:space="preserve"> F411 + F412</f>
        <v>0</v>
      </c>
      <c r="G413" s="291" t="s">
        <v>192</v>
      </c>
    </row>
    <row r="414" spans="1:21" s="261" customFormat="1" outlineLevel="1" x14ac:dyDescent="0.2">
      <c r="A414" s="252"/>
      <c r="B414" s="252"/>
      <c r="C414" s="253"/>
      <c r="D414" s="211"/>
      <c r="E414" s="291"/>
      <c r="F414" s="292"/>
      <c r="G414" s="291"/>
    </row>
    <row r="415" spans="1:21" ht="12.75" customHeight="1" outlineLevel="1" x14ac:dyDescent="0.2">
      <c r="A415" s="259"/>
      <c r="B415" s="259"/>
      <c r="C415" s="445"/>
      <c r="D415" s="388"/>
      <c r="E415" s="387" t="str">
        <f>E401</f>
        <v>Dummy 2020 RCV CPIH inflated ~ 1 April (opening balance excluding IFRS16 adjustment) at 2017-18 CPIH deflated price base</v>
      </c>
      <c r="F415" s="387">
        <f t="shared" ref="F415:G415" si="105">F401</f>
        <v>0</v>
      </c>
      <c r="G415" s="387" t="str">
        <f t="shared" si="105"/>
        <v>£m</v>
      </c>
    </row>
    <row r="416" spans="1:21" ht="12.75" customHeight="1" outlineLevel="1" x14ac:dyDescent="0.2">
      <c r="A416" s="259"/>
      <c r="B416" s="259"/>
      <c r="C416" s="445"/>
      <c r="D416" s="388"/>
      <c r="E416" s="387" t="str">
        <f>E409</f>
        <v>Dummy IFRS16 adjustment CPIH inflated RCV at 2017-18 FYA CPIH deflated price base</v>
      </c>
      <c r="F416" s="387">
        <f t="shared" ref="F416:G416" si="106">F409</f>
        <v>0</v>
      </c>
      <c r="G416" s="387" t="str">
        <f t="shared" si="106"/>
        <v>£m</v>
      </c>
    </row>
    <row r="417" spans="1:21" s="261" customFormat="1" outlineLevel="1" x14ac:dyDescent="0.2">
      <c r="A417" s="252"/>
      <c r="B417" s="252"/>
      <c r="C417" s="253"/>
      <c r="D417" s="211"/>
      <c r="E417" s="291" t="s">
        <v>356</v>
      </c>
      <c r="F417" s="461">
        <f xml:space="preserve"> F415 + F416</f>
        <v>0</v>
      </c>
      <c r="G417" s="291" t="s">
        <v>192</v>
      </c>
    </row>
    <row r="418" spans="1:21" s="211" customFormat="1" outlineLevel="1" x14ac:dyDescent="0.2">
      <c r="A418" s="252"/>
      <c r="B418" s="252"/>
      <c r="C418" s="253"/>
      <c r="E418" s="398"/>
      <c r="F418" s="398"/>
      <c r="G418" s="398"/>
    </row>
    <row r="419" spans="1:21" x14ac:dyDescent="0.2">
      <c r="A419" s="204"/>
      <c r="B419" s="74"/>
      <c r="C419" s="75"/>
      <c r="D419" s="214"/>
      <c r="H419"/>
      <c r="I419"/>
      <c r="J419"/>
      <c r="K419"/>
      <c r="L419"/>
      <c r="M419"/>
      <c r="N419"/>
      <c r="O419"/>
      <c r="P419"/>
      <c r="Q419"/>
      <c r="R419"/>
      <c r="S419"/>
      <c r="T419"/>
      <c r="U419"/>
    </row>
    <row r="420" spans="1:21" x14ac:dyDescent="0.2">
      <c r="A420" s="204"/>
      <c r="B420" s="204"/>
      <c r="C420" s="132"/>
      <c r="D420" s="213"/>
    </row>
  </sheetData>
  <conditionalFormatting sqref="F1">
    <cfRule type="expression" dxfId="7" priority="4">
      <formula xml:space="preserve"> $F$1 = "Notionalised"</formula>
    </cfRule>
  </conditionalFormatting>
  <conditionalFormatting sqref="G1">
    <cfRule type="expression" dxfId="6" priority="3">
      <formula xml:space="preserve"> $F$1 = "Notionalised"</formula>
    </cfRule>
  </conditionalFormatting>
  <printOptions headings="1"/>
  <pageMargins left="0.74803149606299213" right="0.74803149606299213" top="0.98425196850393704" bottom="0.98425196850393704" header="0.51181102362204722" footer="0.51181102362204722"/>
  <pageSetup paperSize="8" scale="56" fitToHeight="0" orientation="landscape"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4" stopIfTrue="1" operator="equal" id="{B033931C-8499-458C-A6D6-5035ED671C24}">
            <xm:f>Inputs!$F$21</xm:f>
            <x14:dxf>
              <fill>
                <patternFill>
                  <bgColor indexed="44"/>
                </patternFill>
              </fill>
            </x14:dxf>
          </x14:cfRule>
          <x14:cfRule type="cellIs" priority="2885" stopIfTrue="1" operator="equal" id="{68AA9A3B-65D1-4101-8B03-098B09EE41C5}">
            <xm:f>Inputs!$F$20</xm:f>
            <x14:dxf>
              <fill>
                <patternFill>
                  <bgColor indexed="47"/>
                </patternFill>
              </fill>
            </x14:dxf>
          </x14:cfRule>
          <xm:sqref>J3:U3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outlinePr summaryBelow="0" summaryRight="0"/>
    <pageSetUpPr fitToPage="1"/>
  </sheetPr>
  <dimension ref="A1:U99"/>
  <sheetViews>
    <sheetView showGridLines="0" tabSelected="1" defaultGridColor="0" colorId="22" zoomScale="80" zoomScaleNormal="80" workbookViewId="0">
      <pane xSplit="9" ySplit="5" topLeftCell="J6" activePane="bottomRight" state="frozen"/>
      <selection activeCell="E106" sqref="E106"/>
      <selection pane="topRight" activeCell="E106" sqref="E106"/>
      <selection pane="bottomLeft" activeCell="E106" sqref="E106"/>
      <selection pane="bottomRight" activeCell="E77" sqref="E77"/>
    </sheetView>
  </sheetViews>
  <sheetFormatPr defaultColWidth="0" defaultRowHeight="12.75" x14ac:dyDescent="0.2"/>
  <cols>
    <col min="1" max="2" width="1.28515625" style="204" customWidth="1"/>
    <col min="3" max="3" width="1.28515625" style="132" customWidth="1"/>
    <col min="4" max="4" width="1.28515625" style="213" customWidth="1"/>
    <col min="5" max="5" width="133" bestFit="1" customWidth="1"/>
    <col min="6" max="6" width="12.7109375" customWidth="1"/>
    <col min="7" max="7" width="11.7109375" customWidth="1"/>
    <col min="8" max="8" width="12.5703125" customWidth="1"/>
    <col min="9" max="9" width="2.7109375" customWidth="1"/>
    <col min="10" max="21" width="12.7109375" customWidth="1"/>
    <col min="22" max="16384" width="9.140625" hidden="1"/>
  </cols>
  <sheetData>
    <row r="1" spans="1:21" ht="26.25" x14ac:dyDescent="0.2">
      <c r="A1" s="73" t="str">
        <f ca="1" xml:space="preserve"> RIGHT(CELL("filename", $A$1), LEN(CELL("filename", $A$1)) - SEARCH("]", CELL("filename", $A$1)))</f>
        <v>Summary_Output</v>
      </c>
      <c r="B1" s="73"/>
      <c r="C1" s="63"/>
      <c r="D1" s="61"/>
      <c r="E1" s="61"/>
      <c r="F1" s="225"/>
      <c r="G1" s="226"/>
      <c r="H1" s="221"/>
      <c r="I1" s="68"/>
      <c r="J1" s="227"/>
      <c r="K1" s="61"/>
      <c r="L1" s="61"/>
      <c r="M1" s="61"/>
      <c r="N1" s="62"/>
      <c r="O1" s="61"/>
      <c r="P1" s="61"/>
      <c r="Q1" s="61"/>
      <c r="R1" s="61"/>
      <c r="S1" s="61"/>
      <c r="T1" s="61"/>
      <c r="U1" s="61"/>
    </row>
    <row r="2" spans="1:21" ht="12.75" customHeight="1" x14ac:dyDescent="0.2">
      <c r="A2" s="74"/>
      <c r="B2" s="74"/>
      <c r="C2" s="75"/>
      <c r="D2" s="214"/>
      <c r="E2" s="160" t="str">
        <f xml:space="preserve"> Time!E$25</f>
        <v>Model period ending</v>
      </c>
      <c r="F2" s="219"/>
      <c r="G2" s="219"/>
      <c r="H2" s="160"/>
      <c r="I2" s="160"/>
      <c r="J2" s="9"/>
      <c r="K2" s="9">
        <f xml:space="preserve"> Time!K$25</f>
        <v>41729</v>
      </c>
      <c r="L2" s="9">
        <f xml:space="preserve"> Time!L$25</f>
        <v>42094</v>
      </c>
      <c r="M2" s="9">
        <f xml:space="preserve"> Time!M$25</f>
        <v>42460</v>
      </c>
      <c r="N2" s="9">
        <f xml:space="preserve"> Time!N$25</f>
        <v>42825</v>
      </c>
      <c r="O2" s="9">
        <f xml:space="preserve"> Time!O$25</f>
        <v>43190</v>
      </c>
      <c r="P2" s="9">
        <f xml:space="preserve"> Time!P$25</f>
        <v>43555</v>
      </c>
      <c r="Q2" s="9">
        <f xml:space="preserve"> Time!Q$25</f>
        <v>43921</v>
      </c>
      <c r="R2" s="9">
        <f xml:space="preserve"> Time!R$25</f>
        <v>44286</v>
      </c>
      <c r="S2" s="9">
        <f xml:space="preserve"> Time!S$25</f>
        <v>44651</v>
      </c>
      <c r="T2" s="9">
        <f xml:space="preserve"> Time!T$25</f>
        <v>45016</v>
      </c>
      <c r="U2" s="9">
        <f xml:space="preserve"> Time!U$25</f>
        <v>45382</v>
      </c>
    </row>
    <row r="3" spans="1:21" ht="12.75" customHeight="1" x14ac:dyDescent="0.2">
      <c r="A3" s="74"/>
      <c r="B3" s="74"/>
      <c r="C3" s="75"/>
      <c r="D3" s="214"/>
      <c r="E3" s="160" t="str">
        <f xml:space="preserve"> Time!E$80</f>
        <v>Timeline label</v>
      </c>
      <c r="F3" s="220"/>
      <c r="G3" s="220"/>
      <c r="H3" s="160"/>
      <c r="I3" s="160"/>
      <c r="J3" s="189"/>
      <c r="K3" s="189" t="str">
        <f xml:space="preserve"> Time!K$80</f>
        <v>Pre-Fcst</v>
      </c>
      <c r="L3" s="189" t="str">
        <f xml:space="preserve"> Time!L$80</f>
        <v>Pre-Fcst</v>
      </c>
      <c r="M3" s="189" t="str">
        <f xml:space="preserve"> Time!M$80</f>
        <v>Pre-Fcst</v>
      </c>
      <c r="N3" s="189" t="str">
        <f xml:space="preserve"> Time!N$80</f>
        <v>Pre-Fcst</v>
      </c>
      <c r="O3" s="189" t="str">
        <f xml:space="preserve"> Time!O$80</f>
        <v>Pre-Fcst</v>
      </c>
      <c r="P3" s="189" t="str">
        <f xml:space="preserve"> Time!P$80</f>
        <v>Pre-Fcst</v>
      </c>
      <c r="Q3" s="189" t="str">
        <f xml:space="preserve"> Time!Q$80</f>
        <v>Pre-Fcst</v>
      </c>
      <c r="R3" s="189" t="str">
        <f xml:space="preserve"> Time!R$80</f>
        <v>Forecast</v>
      </c>
      <c r="S3" s="189" t="str">
        <f xml:space="preserve"> Time!S$80</f>
        <v>Forecast</v>
      </c>
      <c r="T3" s="189" t="str">
        <f xml:space="preserve"> Time!T$80</f>
        <v>Forecast</v>
      </c>
      <c r="U3" s="189" t="str">
        <f xml:space="preserve"> Time!U$80</f>
        <v>Forecast</v>
      </c>
    </row>
    <row r="4" spans="1:21" ht="12.75" customHeight="1" x14ac:dyDescent="0.2">
      <c r="A4" s="74"/>
      <c r="B4" s="74"/>
      <c r="C4" s="75"/>
      <c r="D4" s="465"/>
      <c r="E4" s="214" t="str">
        <f xml:space="preserve"> Time!E$103</f>
        <v>Financial year ending</v>
      </c>
      <c r="F4" s="220"/>
      <c r="G4" s="220"/>
      <c r="H4" s="160"/>
      <c r="I4" s="160"/>
      <c r="J4" s="42"/>
      <c r="K4" s="42">
        <f xml:space="preserve"> Time!K$103</f>
        <v>2014</v>
      </c>
      <c r="L4" s="42">
        <f xml:space="preserve"> Time!L$103</f>
        <v>2015</v>
      </c>
      <c r="M4" s="42">
        <f xml:space="preserve"> Time!M$103</f>
        <v>2016</v>
      </c>
      <c r="N4" s="42">
        <f xml:space="preserve"> Time!N$103</f>
        <v>2017</v>
      </c>
      <c r="O4" s="42">
        <f xml:space="preserve"> Time!O$103</f>
        <v>2018</v>
      </c>
      <c r="P4" s="42">
        <f xml:space="preserve"> Time!P$103</f>
        <v>2019</v>
      </c>
      <c r="Q4" s="42">
        <f xml:space="preserve"> Time!Q$103</f>
        <v>2020</v>
      </c>
      <c r="R4" s="42">
        <f xml:space="preserve"> Time!R$103</f>
        <v>2021</v>
      </c>
      <c r="S4" s="42">
        <f xml:space="preserve"> Time!S$103</f>
        <v>2022</v>
      </c>
      <c r="T4" s="42">
        <f xml:space="preserve"> Time!T$103</f>
        <v>2023</v>
      </c>
      <c r="U4" s="42">
        <f xml:space="preserve"> Time!U$103</f>
        <v>2024</v>
      </c>
    </row>
    <row r="5" spans="1:21" ht="12.75" customHeight="1" x14ac:dyDescent="0.2">
      <c r="A5" s="74"/>
      <c r="B5" s="74"/>
      <c r="C5" s="75"/>
      <c r="D5" s="214"/>
      <c r="E5" s="214" t="str">
        <f xml:space="preserve"> Time!E$10</f>
        <v>Model column counter</v>
      </c>
      <c r="F5" s="71" t="s">
        <v>120</v>
      </c>
      <c r="G5" s="72" t="s">
        <v>121</v>
      </c>
      <c r="H5" s="71"/>
      <c r="I5" s="214"/>
      <c r="J5" s="214"/>
      <c r="K5" s="214">
        <f xml:space="preserve"> Time!K$10</f>
        <v>2</v>
      </c>
      <c r="L5" s="214">
        <f xml:space="preserve"> Time!L$10</f>
        <v>3</v>
      </c>
      <c r="M5" s="214">
        <f xml:space="preserve"> Time!M$10</f>
        <v>4</v>
      </c>
      <c r="N5" s="214">
        <f xml:space="preserve"> Time!N$10</f>
        <v>5</v>
      </c>
      <c r="O5" s="214">
        <f xml:space="preserve"> Time!O$10</f>
        <v>6</v>
      </c>
      <c r="P5" s="214">
        <f xml:space="preserve"> Time!P$10</f>
        <v>7</v>
      </c>
      <c r="Q5" s="214">
        <f xml:space="preserve"> Time!Q$10</f>
        <v>8</v>
      </c>
      <c r="R5" s="214">
        <f xml:space="preserve"> Time!R$10</f>
        <v>9</v>
      </c>
      <c r="S5" s="214">
        <f xml:space="preserve"> Time!S$10</f>
        <v>10</v>
      </c>
      <c r="T5" s="214">
        <f xml:space="preserve"> Time!T$10</f>
        <v>11</v>
      </c>
      <c r="U5" s="214">
        <f xml:space="preserve"> Time!U$10</f>
        <v>12</v>
      </c>
    </row>
    <row r="6" spans="1:21" x14ac:dyDescent="0.2">
      <c r="D6" s="466"/>
    </row>
    <row r="7" spans="1:21" ht="12.75" customHeight="1" collapsed="1" x14ac:dyDescent="0.2">
      <c r="A7" s="81" t="s">
        <v>289</v>
      </c>
      <c r="B7" s="81"/>
      <c r="C7" s="82"/>
      <c r="D7" s="81"/>
      <c r="E7" s="81"/>
      <c r="F7" s="81"/>
      <c r="G7" s="81"/>
      <c r="H7" s="81"/>
      <c r="I7" s="81"/>
      <c r="J7" s="81"/>
      <c r="K7" s="81"/>
      <c r="L7" s="81"/>
      <c r="M7" s="81"/>
      <c r="N7" s="81"/>
      <c r="O7" s="81"/>
      <c r="P7" s="81"/>
      <c r="Q7" s="81"/>
      <c r="R7" s="81"/>
      <c r="S7" s="81"/>
      <c r="T7" s="81"/>
      <c r="U7" s="81"/>
    </row>
    <row r="8" spans="1:21" s="12" customFormat="1" x14ac:dyDescent="0.2">
      <c r="A8" s="159"/>
      <c r="B8" s="159"/>
      <c r="C8" s="141"/>
      <c r="D8" s="212"/>
      <c r="E8"/>
      <c r="F8"/>
      <c r="G8"/>
    </row>
    <row r="9" spans="1:21" s="12" customFormat="1" x14ac:dyDescent="0.2">
      <c r="A9" s="159"/>
      <c r="B9" s="159" t="s">
        <v>291</v>
      </c>
      <c r="C9" s="141"/>
      <c r="D9" s="212"/>
      <c r="E9"/>
      <c r="F9"/>
      <c r="G9"/>
    </row>
    <row r="10" spans="1:21" s="12" customFormat="1" x14ac:dyDescent="0.2">
      <c r="A10" s="159"/>
      <c r="B10" s="159"/>
      <c r="C10" s="141"/>
      <c r="D10" s="212"/>
      <c r="E10" s="276" t="str">
        <f xml:space="preserve"> Calc!E$47</f>
        <v xml:space="preserve">Wholesale water closing RCV at 31 March 2020 before midnight adjustments at 2017-18 FYE CPIH deflated price base </v>
      </c>
      <c r="F10" s="473">
        <f xml:space="preserve"> Calc!F$47</f>
        <v>3024.1941070716639</v>
      </c>
      <c r="G10" s="276" t="str">
        <f xml:space="preserve"> Calc!G$47</f>
        <v>£m</v>
      </c>
    </row>
    <row r="11" spans="1:21" s="12" customFormat="1" x14ac:dyDescent="0.2">
      <c r="A11" s="159"/>
      <c r="B11" s="159"/>
      <c r="C11" s="141"/>
      <c r="D11" s="212"/>
      <c r="E11" s="276" t="str">
        <f xml:space="preserve"> Calc!E$48</f>
        <v>Water ~ Total Adjustment RCV carry forward to PR19 at 2017-18 FYE CPIH deflated price base</v>
      </c>
      <c r="F11" s="473">
        <f xml:space="preserve"> Calc!F$48</f>
        <v>-28.359116199083115</v>
      </c>
      <c r="G11" s="276" t="str">
        <f xml:space="preserve"> Calc!G$48</f>
        <v>£m</v>
      </c>
    </row>
    <row r="12" spans="1:21" s="12" customFormat="1" x14ac:dyDescent="0.2">
      <c r="A12" s="159"/>
      <c r="B12" s="159"/>
      <c r="C12" s="141"/>
      <c r="D12" s="212"/>
      <c r="E12" s="276" t="str">
        <f xml:space="preserve"> Calc!E$49</f>
        <v>Water ~ CIS RCV inflation correction at 2017-18 FYE CPIH deflated price base</v>
      </c>
      <c r="F12" s="473">
        <f xml:space="preserve"> Calc!F$49</f>
        <v>-58.500994320830053</v>
      </c>
      <c r="G12" s="276" t="str">
        <f xml:space="preserve"> Calc!G$49</f>
        <v>£m</v>
      </c>
    </row>
    <row r="13" spans="1:21" s="12" customFormat="1" x14ac:dyDescent="0.2">
      <c r="A13" s="159"/>
      <c r="B13" s="159"/>
      <c r="C13" s="141"/>
      <c r="D13" s="212"/>
      <c r="E13" s="276" t="str">
        <f xml:space="preserve"> Calc!E$50</f>
        <v>Water ~ NPV effect of 50% of proceeds from disposals of interest in land at 2017-18 FYE CPIH deflated price base</v>
      </c>
      <c r="F13" s="473">
        <f xml:space="preserve"> Calc!F$50</f>
        <v>-0.9865307515944931</v>
      </c>
      <c r="G13" s="276" t="str">
        <f xml:space="preserve"> Calc!G$50</f>
        <v>£m</v>
      </c>
    </row>
    <row r="14" spans="1:21" s="12" customFormat="1" x14ac:dyDescent="0.2">
      <c r="A14" s="159"/>
      <c r="B14" s="159"/>
      <c r="C14" s="141"/>
      <c r="D14" s="212"/>
      <c r="E14" s="277" t="str">
        <f xml:space="preserve"> Calc!E$51</f>
        <v>Water ~ ODI RCV adjustment allocated to Water resources at 2017-18 FYE CPIH deflated price base</v>
      </c>
      <c r="F14" s="473">
        <f xml:space="preserve"> Calc!F$51</f>
        <v>0</v>
      </c>
      <c r="G14" s="276" t="str">
        <f xml:space="preserve"> Calc!G$51</f>
        <v>£m</v>
      </c>
    </row>
    <row r="15" spans="1:21" s="12" customFormat="1" x14ac:dyDescent="0.2">
      <c r="A15" s="159"/>
      <c r="B15" s="159"/>
      <c r="C15" s="141"/>
      <c r="D15" s="212"/>
      <c r="E15" s="276" t="str">
        <f xml:space="preserve"> Calc!E$52</f>
        <v>Water ~ ODI RCV adjustment allocated to Water network plus at 2017-18 FYE CPIH deflated price base</v>
      </c>
      <c r="F15" s="473">
        <f xml:space="preserve"> Calc!F$52</f>
        <v>0</v>
      </c>
      <c r="G15" s="276" t="str">
        <f xml:space="preserve"> Calc!G$52</f>
        <v>£m</v>
      </c>
    </row>
    <row r="16" spans="1:21" s="12" customFormat="1" x14ac:dyDescent="0.2">
      <c r="A16" s="159"/>
      <c r="B16" s="159"/>
      <c r="C16" s="141"/>
      <c r="D16" s="212"/>
      <c r="E16" s="276" t="str">
        <f xml:space="preserve"> Calc!E$53</f>
        <v>Water ~ Totex menu RCV adjustment at 2017-18 FYE CPIH deflated price base</v>
      </c>
      <c r="F16" s="473">
        <f xml:space="preserve"> Calc!F$53</f>
        <v>-9.5573921551599703</v>
      </c>
      <c r="G16" s="276" t="str">
        <f xml:space="preserve"> Calc!G$53</f>
        <v>£m</v>
      </c>
    </row>
    <row r="17" spans="1:21" s="12" customFormat="1" x14ac:dyDescent="0.2">
      <c r="A17" s="159"/>
      <c r="B17" s="159"/>
      <c r="C17" s="141"/>
      <c r="D17" s="212"/>
      <c r="E17" s="276" t="str">
        <f xml:space="preserve"> Calc!E$54</f>
        <v>Water ~ Other adjustment to wholesale RCV at 2017-18 FYE CPIH deflated price base</v>
      </c>
      <c r="F17" s="473">
        <f xml:space="preserve"> Calc!F$54</f>
        <v>0</v>
      </c>
      <c r="G17" s="276" t="str">
        <f xml:space="preserve"> Calc!G$54</f>
        <v>£m</v>
      </c>
    </row>
    <row r="18" spans="1:21" s="12" customFormat="1" x14ac:dyDescent="0.2">
      <c r="A18" s="159"/>
      <c r="B18" s="159"/>
      <c r="C18" s="141"/>
      <c r="D18" s="212"/>
      <c r="E18" s="330" t="str">
        <f xml:space="preserve"> Calc!E$55</f>
        <v>Total wholesale water RCV at 31 March 2020 post midnight adjustments before allocation to price control units at 2017-18 FYE CPIH deflated price base</v>
      </c>
      <c r="F18" s="474">
        <f xml:space="preserve"> Calc!F$55</f>
        <v>2926.7900736449965</v>
      </c>
      <c r="G18" s="330" t="str">
        <f xml:space="preserve"> Calc!G$55</f>
        <v>£m</v>
      </c>
    </row>
    <row r="19" spans="1:21" s="12" customFormat="1" x14ac:dyDescent="0.2">
      <c r="A19" s="159"/>
      <c r="B19" s="159"/>
      <c r="C19" s="141"/>
      <c r="D19" s="212"/>
      <c r="E19" s="406"/>
      <c r="F19" s="406"/>
      <c r="G19" s="406"/>
    </row>
    <row r="20" spans="1:21" x14ac:dyDescent="0.2">
      <c r="A20" s="159"/>
      <c r="B20" s="159" t="s">
        <v>408</v>
      </c>
      <c r="C20" s="141"/>
      <c r="D20" s="212"/>
    </row>
    <row r="21" spans="1:21" x14ac:dyDescent="0.2">
      <c r="A21" s="159"/>
      <c r="B21" s="159"/>
      <c r="C21" s="462"/>
      <c r="D21" s="463"/>
      <c r="E21" s="497" t="str">
        <f>Calc!E$82</f>
        <v>Water resources IFRS16 RCV adjustment at 2017-18 FYA CPIH deflated price base</v>
      </c>
      <c r="F21" s="497">
        <f>Calc!F$82</f>
        <v>0.74411313438885529</v>
      </c>
      <c r="G21" s="497" t="str">
        <f>Calc!G$82</f>
        <v>£m</v>
      </c>
    </row>
    <row r="22" spans="1:21" s="264" customFormat="1" x14ac:dyDescent="0.2">
      <c r="A22" s="407"/>
      <c r="B22" s="407"/>
      <c r="C22" s="408"/>
      <c r="D22" s="234"/>
      <c r="E22" s="276" t="str">
        <f xml:space="preserve"> Calc!E$129</f>
        <v>Water resources 2020 RCV RPI inflated ~ 1 April (opening balance) at 2017-18 CPIH deflated price base</v>
      </c>
      <c r="F22" s="473">
        <f xml:space="preserve"> Calc!F$129</f>
        <v>96.306306621565227</v>
      </c>
      <c r="G22" s="276" t="str">
        <f xml:space="preserve"> Calc!G$129</f>
        <v>£m</v>
      </c>
      <c r="H22" s="276"/>
      <c r="I22" s="276"/>
      <c r="J22" s="276"/>
      <c r="K22" s="276"/>
      <c r="L22" s="276"/>
      <c r="M22" s="276"/>
      <c r="N22" s="276"/>
      <c r="O22" s="276"/>
      <c r="P22" s="276"/>
      <c r="Q22" s="276"/>
      <c r="R22" s="276"/>
      <c r="S22" s="276"/>
      <c r="T22" s="276"/>
      <c r="U22" s="276"/>
    </row>
    <row r="23" spans="1:21" s="264" customFormat="1" x14ac:dyDescent="0.2">
      <c r="A23" s="407"/>
      <c r="B23" s="407"/>
      <c r="C23" s="408"/>
      <c r="D23" s="234"/>
      <c r="E23" s="276" t="str">
        <f xml:space="preserve"> Calc!E$133</f>
        <v>Water resources 2020 RCV CPIH inflated ~ 1 April (opening balance) at 2017-18 CPIH deflated price base</v>
      </c>
      <c r="F23" s="473">
        <f xml:space="preserve"> Calc!F$133</f>
        <v>96.306306621565227</v>
      </c>
      <c r="G23" s="276" t="str">
        <f xml:space="preserve"> Calc!G$133</f>
        <v>£m</v>
      </c>
      <c r="H23" s="276"/>
      <c r="I23" s="276"/>
      <c r="J23" s="276"/>
      <c r="K23" s="276"/>
      <c r="L23" s="276"/>
      <c r="M23" s="276"/>
      <c r="N23" s="276"/>
      <c r="O23" s="276"/>
      <c r="P23" s="276"/>
      <c r="Q23" s="276"/>
      <c r="R23" s="276"/>
      <c r="S23" s="276"/>
      <c r="T23" s="276"/>
      <c r="U23" s="276"/>
    </row>
    <row r="24" spans="1:21" x14ac:dyDescent="0.2">
      <c r="A24" s="159"/>
      <c r="B24" s="159"/>
      <c r="C24" s="141"/>
      <c r="D24" s="212"/>
      <c r="F24" s="475"/>
    </row>
    <row r="25" spans="1:21" x14ac:dyDescent="0.2">
      <c r="A25" s="159"/>
      <c r="B25" s="159"/>
      <c r="C25" s="462"/>
      <c r="D25" s="463"/>
      <c r="E25" s="497" t="str">
        <f>Calc!E$83</f>
        <v>Water network plus IFRS16 RCV adjustment at 2017-18 FYA CPIH deflated price base</v>
      </c>
      <c r="F25" s="497">
        <f>Calc!F$83</f>
        <v>7.2599166773527513</v>
      </c>
      <c r="G25" s="497" t="str">
        <f>Calc!G$83</f>
        <v>£m</v>
      </c>
    </row>
    <row r="26" spans="1:21" s="264" customFormat="1" x14ac:dyDescent="0.2">
      <c r="A26" s="407"/>
      <c r="B26" s="407"/>
      <c r="C26" s="408"/>
      <c r="D26" s="234"/>
      <c r="E26" s="276" t="str">
        <f xml:space="preserve"> Calc!E$168</f>
        <v>Water network plus RCV RPI inflated ~ 1 April (opening balance) at 2017-18 CPIH deflated price base</v>
      </c>
      <c r="F26" s="473">
        <f xml:space="preserve"> Calc!F$168</f>
        <v>1358.7913577056636</v>
      </c>
      <c r="G26" s="276" t="str">
        <f xml:space="preserve"> Calc!G$168</f>
        <v>£m</v>
      </c>
      <c r="H26" s="276"/>
      <c r="I26" s="276"/>
      <c r="J26" s="276"/>
      <c r="K26" s="276"/>
      <c r="L26" s="276"/>
      <c r="M26" s="276"/>
      <c r="N26" s="276"/>
      <c r="O26" s="276"/>
      <c r="P26" s="276"/>
      <c r="Q26" s="276"/>
      <c r="R26" s="276"/>
      <c r="S26" s="276"/>
      <c r="T26" s="276"/>
      <c r="U26" s="276"/>
    </row>
    <row r="27" spans="1:21" s="264" customFormat="1" x14ac:dyDescent="0.2">
      <c r="A27" s="407"/>
      <c r="B27" s="407"/>
      <c r="C27" s="408"/>
      <c r="D27" s="234"/>
      <c r="E27" s="276" t="str">
        <f xml:space="preserve"> Calc!E$172</f>
        <v>Water network plus RCV CPIH inflated ~ 1 April (opening balance) at 2017-18 CPIH deflated price base</v>
      </c>
      <c r="F27" s="473">
        <f xml:space="preserve"> Calc!F$172</f>
        <v>1358.7913577056636</v>
      </c>
      <c r="G27" s="276" t="str">
        <f xml:space="preserve"> Calc!G$172</f>
        <v>£m</v>
      </c>
      <c r="H27" s="276"/>
      <c r="I27" s="276"/>
      <c r="J27" s="276"/>
      <c r="K27" s="276"/>
      <c r="L27" s="276"/>
      <c r="M27" s="276"/>
      <c r="N27" s="276"/>
      <c r="O27" s="276"/>
      <c r="P27" s="276"/>
      <c r="Q27" s="276"/>
      <c r="R27" s="276"/>
      <c r="S27" s="276"/>
      <c r="T27" s="276"/>
      <c r="U27" s="276"/>
    </row>
    <row r="28" spans="1:21" s="264" customFormat="1" x14ac:dyDescent="0.2">
      <c r="A28" s="407"/>
      <c r="B28" s="407"/>
      <c r="C28" s="408"/>
      <c r="D28" s="234"/>
      <c r="E28" s="276"/>
      <c r="F28" s="276"/>
      <c r="G28" s="276"/>
      <c r="H28" s="276"/>
      <c r="I28" s="276"/>
      <c r="J28" s="276"/>
      <c r="K28" s="276"/>
      <c r="L28" s="276"/>
      <c r="M28" s="276"/>
      <c r="N28" s="276"/>
      <c r="O28" s="276"/>
      <c r="P28" s="276"/>
      <c r="Q28" s="276"/>
      <c r="R28" s="276"/>
      <c r="S28" s="276"/>
      <c r="T28" s="276"/>
      <c r="U28" s="276"/>
    </row>
    <row r="29" spans="1:21" x14ac:dyDescent="0.2">
      <c r="A29" s="159"/>
      <c r="B29" s="159"/>
      <c r="C29" s="141"/>
      <c r="D29" s="212"/>
    </row>
    <row r="30" spans="1:21" s="12" customFormat="1" x14ac:dyDescent="0.2">
      <c r="A30" s="159"/>
      <c r="B30" s="159" t="s">
        <v>357</v>
      </c>
      <c r="C30" s="141"/>
      <c r="D30" s="212"/>
      <c r="E30"/>
      <c r="F30"/>
      <c r="G30"/>
    </row>
    <row r="31" spans="1:21" s="12" customFormat="1" x14ac:dyDescent="0.2">
      <c r="A31" s="159"/>
      <c r="B31" s="159"/>
      <c r="C31" s="141" t="s">
        <v>358</v>
      </c>
      <c r="D31" s="212"/>
    </row>
    <row r="32" spans="1:21" s="12" customFormat="1" x14ac:dyDescent="0.2">
      <c r="A32" s="159"/>
      <c r="B32" s="159"/>
      <c r="C32" s="141"/>
      <c r="D32" s="212"/>
      <c r="E32" s="276" t="str">
        <f xml:space="preserve"> Calc!E$70</f>
        <v>Water ~ NPV effect of 50% of proceeds from disposals of interest in land at 2017-18 FYA CPIH deflated price base</v>
      </c>
      <c r="F32" s="473">
        <f xml:space="preserve"> Calc!F$70</f>
        <v>-0.97823926256269667</v>
      </c>
      <c r="G32" s="276" t="str">
        <f xml:space="preserve"> Calc!G$70</f>
        <v>£m</v>
      </c>
    </row>
    <row r="33" spans="1:21" s="12" customFormat="1" x14ac:dyDescent="0.2">
      <c r="A33" s="159"/>
      <c r="B33" s="159"/>
      <c r="C33" s="141" t="s">
        <v>359</v>
      </c>
      <c r="D33" s="212"/>
      <c r="F33" s="476"/>
    </row>
    <row r="34" spans="1:21" s="12" customFormat="1" x14ac:dyDescent="0.2">
      <c r="A34" s="159"/>
      <c r="B34" s="159"/>
      <c r="C34" s="141"/>
      <c r="D34" s="212"/>
      <c r="E34" s="276" t="str">
        <f xml:space="preserve"> Calc!E$68</f>
        <v>Water ~ Total adjustment RCV carry forward to PR19 at 2017-18 FYA CPIH deflated price base</v>
      </c>
      <c r="F34" s="473">
        <f xml:space="preserve"> Calc!F$68</f>
        <v>-28.120766506956343</v>
      </c>
      <c r="G34" s="276" t="str">
        <f xml:space="preserve"> Calc!G$68</f>
        <v>£m</v>
      </c>
    </row>
    <row r="35" spans="1:21" s="12" customFormat="1" x14ac:dyDescent="0.2">
      <c r="A35" s="159"/>
      <c r="B35" s="159"/>
      <c r="C35" s="141"/>
      <c r="D35" s="212"/>
      <c r="E35" s="276" t="str">
        <f xml:space="preserve"> Calc!E$69</f>
        <v>Water ~ CIS RCV inflation correction at 2017-18 FYA CPIH deflated price base</v>
      </c>
      <c r="F35" s="473">
        <f xml:space="preserve"> Calc!F$69</f>
        <v>-58.009311368244575</v>
      </c>
      <c r="G35" s="276" t="str">
        <f xml:space="preserve"> Calc!G$69</f>
        <v>£m</v>
      </c>
    </row>
    <row r="36" spans="1:21" s="12" customFormat="1" x14ac:dyDescent="0.2">
      <c r="A36" s="159"/>
      <c r="B36" s="159"/>
      <c r="C36" s="141" t="s">
        <v>360</v>
      </c>
      <c r="D36" s="212"/>
      <c r="F36" s="476"/>
    </row>
    <row r="37" spans="1:21" s="12" customFormat="1" x14ac:dyDescent="0.2">
      <c r="A37" s="159"/>
      <c r="B37" s="159"/>
      <c r="C37" s="141"/>
      <c r="D37" s="212"/>
      <c r="E37" s="276" t="str">
        <f xml:space="preserve"> Calc!E$71</f>
        <v>ODI end of period RCV adjustment ~ Water resources at 2017-18 FYA CPIH deflated price base</v>
      </c>
      <c r="F37" s="473">
        <f xml:space="preserve"> Calc!F$71</f>
        <v>0</v>
      </c>
      <c r="G37" s="276" t="str">
        <f xml:space="preserve"> Calc!G$71</f>
        <v>£m</v>
      </c>
    </row>
    <row r="38" spans="1:21" s="12" customFormat="1" x14ac:dyDescent="0.2">
      <c r="A38" s="159"/>
      <c r="B38" s="159"/>
      <c r="C38" s="141"/>
      <c r="D38" s="212"/>
      <c r="E38" s="276" t="str">
        <f xml:space="preserve"> Calc!E$72</f>
        <v>ODI end of period RCV adjustment  ~ Water network plus at 2017-18 FYA CPIH deflated price base</v>
      </c>
      <c r="F38" s="473">
        <f xml:space="preserve"> Calc!F$72</f>
        <v>0</v>
      </c>
      <c r="G38" s="276" t="str">
        <f xml:space="preserve"> Calc!G$72</f>
        <v>£m</v>
      </c>
    </row>
    <row r="39" spans="1:21" s="12" customFormat="1" x14ac:dyDescent="0.2">
      <c r="A39" s="159"/>
      <c r="B39" s="159"/>
      <c r="C39" s="141" t="s">
        <v>361</v>
      </c>
      <c r="D39" s="212"/>
      <c r="F39" s="476"/>
    </row>
    <row r="40" spans="1:21" s="12" customFormat="1" x14ac:dyDescent="0.2">
      <c r="A40" s="159"/>
      <c r="B40" s="159"/>
      <c r="C40" s="141"/>
      <c r="D40" s="212"/>
      <c r="E40" s="276" t="str">
        <f xml:space="preserve"> Calc!E$73</f>
        <v>Water: Totex menu RCV adjustment at 2017-18 FYA CPIH deflated price base</v>
      </c>
      <c r="F40" s="473">
        <f xml:space="preserve"> Calc!F$73</f>
        <v>-9.4770651992095285</v>
      </c>
      <c r="G40" s="276" t="str">
        <f xml:space="preserve"> Calc!G$73</f>
        <v>£m</v>
      </c>
    </row>
    <row r="41" spans="1:21" s="12" customFormat="1" x14ac:dyDescent="0.2">
      <c r="A41" s="159"/>
      <c r="B41" s="159"/>
      <c r="C41" s="141" t="s">
        <v>362</v>
      </c>
      <c r="D41" s="212"/>
      <c r="F41" s="476"/>
    </row>
    <row r="42" spans="1:21" s="12" customFormat="1" x14ac:dyDescent="0.2">
      <c r="A42" s="159"/>
      <c r="B42" s="159"/>
      <c r="C42" s="141"/>
      <c r="D42" s="212"/>
      <c r="E42" s="276" t="str">
        <f xml:space="preserve"> Calc!E$74</f>
        <v>Water ~ Other adjustment to wholesale RCV at 2017-18 FYA CPIH deflated price base</v>
      </c>
      <c r="F42" s="473">
        <f xml:space="preserve"> Calc!F$74</f>
        <v>0</v>
      </c>
      <c r="G42" s="276" t="str">
        <f xml:space="preserve"> Calc!G$74</f>
        <v>£m</v>
      </c>
    </row>
    <row r="43" spans="1:21" x14ac:dyDescent="0.2">
      <c r="A43" s="159"/>
      <c r="B43" s="159"/>
      <c r="C43" s="141"/>
      <c r="D43" s="212"/>
    </row>
    <row r="45" spans="1:21" ht="12.75" customHeight="1" collapsed="1" x14ac:dyDescent="0.2">
      <c r="A45" s="81" t="s">
        <v>319</v>
      </c>
      <c r="B45" s="81"/>
      <c r="C45" s="82"/>
      <c r="D45" s="81"/>
      <c r="E45" s="81"/>
      <c r="F45" s="81"/>
      <c r="G45" s="81"/>
      <c r="H45" s="81"/>
      <c r="I45" s="81"/>
      <c r="J45" s="81"/>
      <c r="K45" s="81"/>
      <c r="L45" s="81"/>
      <c r="M45" s="81"/>
      <c r="N45" s="81"/>
      <c r="O45" s="81"/>
      <c r="P45" s="81"/>
      <c r="Q45" s="81"/>
      <c r="R45" s="81"/>
      <c r="S45" s="81"/>
      <c r="T45" s="81"/>
      <c r="U45" s="81"/>
    </row>
    <row r="46" spans="1:21" x14ac:dyDescent="0.2">
      <c r="A46" s="159"/>
      <c r="B46" s="159"/>
      <c r="C46" s="141"/>
      <c r="D46" s="212"/>
    </row>
    <row r="47" spans="1:21" s="12" customFormat="1" x14ac:dyDescent="0.2">
      <c r="A47" s="159"/>
      <c r="B47" s="159" t="s">
        <v>291</v>
      </c>
      <c r="C47" s="141"/>
      <c r="D47" s="212"/>
      <c r="E47"/>
      <c r="F47"/>
      <c r="G47"/>
    </row>
    <row r="48" spans="1:21" x14ac:dyDescent="0.2">
      <c r="A48" s="159"/>
      <c r="B48" s="159"/>
      <c r="C48" s="141"/>
      <c r="D48" s="212"/>
      <c r="E48" s="276" t="str">
        <f xml:space="preserve"> Calc!E$214</f>
        <v xml:space="preserve">Wholesale wastewater closing RCV at 31 March 2020 before midnight adjustments at 2017-18 FYE CPIH deflated price base </v>
      </c>
      <c r="F48" s="473">
        <f xml:space="preserve"> Calc!F$214</f>
        <v>4941.2942551808173</v>
      </c>
      <c r="G48" s="276" t="str">
        <f xml:space="preserve"> Calc!G$214</f>
        <v>£m</v>
      </c>
    </row>
    <row r="49" spans="1:21" x14ac:dyDescent="0.2">
      <c r="A49" s="159"/>
      <c r="B49" s="159"/>
      <c r="C49" s="141"/>
      <c r="D49" s="212"/>
      <c r="E49" s="276" t="str">
        <f xml:space="preserve"> Calc!E$215</f>
        <v>Wastewater ~ Total adjustment RCV carry forward to PR19 at 2017-18 FYE CPIH deflated price base</v>
      </c>
      <c r="F49" s="473">
        <f xml:space="preserve"> Calc!F$215</f>
        <v>-2.494201874963438</v>
      </c>
      <c r="G49" s="276" t="str">
        <f xml:space="preserve"> Calc!G$215</f>
        <v>£m</v>
      </c>
    </row>
    <row r="50" spans="1:21" x14ac:dyDescent="0.2">
      <c r="A50" s="159"/>
      <c r="B50" s="159"/>
      <c r="C50" s="141"/>
      <c r="D50" s="212"/>
      <c r="E50" s="276" t="str">
        <f xml:space="preserve"> Calc!E$216</f>
        <v>Wastewater ~ CIS RCV inflation correction at 2017-18 FYE CPIH deflated price base</v>
      </c>
      <c r="F50" s="473">
        <f xml:space="preserve"> Calc!F$216</f>
        <v>-75.087600793554827</v>
      </c>
      <c r="G50" s="276" t="str">
        <f xml:space="preserve"> Calc!G$216</f>
        <v>£m</v>
      </c>
    </row>
    <row r="51" spans="1:21" x14ac:dyDescent="0.2">
      <c r="A51" s="159"/>
      <c r="B51" s="159"/>
      <c r="C51" s="141"/>
      <c r="D51" s="212"/>
      <c r="E51" s="276" t="str">
        <f xml:space="preserve"> Calc!E$217</f>
        <v>Wastewater ~ NPV effect of 50% of proceeds from disposals of interest in land at 2017-18 FYE CPIH deflated price base</v>
      </c>
      <c r="F51" s="473">
        <f xml:space="preserve"> Calc!F$217</f>
        <v>-4.7081632246614378</v>
      </c>
      <c r="G51" s="276" t="str">
        <f xml:space="preserve"> Calc!G$217</f>
        <v>£m</v>
      </c>
    </row>
    <row r="52" spans="1:21" x14ac:dyDescent="0.2">
      <c r="A52" s="159"/>
      <c r="B52" s="159"/>
      <c r="C52" s="141"/>
      <c r="D52" s="212"/>
      <c r="E52" s="277" t="str">
        <f xml:space="preserve"> Calc!E$218</f>
        <v>Wastewater ~ ODI RCV adjustment allocated to Wastewater network plus at 2017-18 FYE CPIH deflated price base</v>
      </c>
      <c r="F52" s="473">
        <f xml:space="preserve"> Calc!F$218</f>
        <v>0</v>
      </c>
      <c r="G52" s="276" t="str">
        <f xml:space="preserve"> Calc!G$218</f>
        <v>£m</v>
      </c>
    </row>
    <row r="53" spans="1:21" x14ac:dyDescent="0.2">
      <c r="A53" s="159"/>
      <c r="B53" s="159"/>
      <c r="C53" s="141"/>
      <c r="D53" s="212"/>
      <c r="E53" s="276" t="str">
        <f xml:space="preserve"> Calc!E$219</f>
        <v>Wastewater ~ Totex menu RCV adjustment at 2017-18 FYE CPIH deflated price base</v>
      </c>
      <c r="F53" s="473">
        <f xml:space="preserve"> Calc!F$219</f>
        <v>-154.37604360020592</v>
      </c>
      <c r="G53" s="276" t="str">
        <f xml:space="preserve"> Calc!G$219</f>
        <v>£m</v>
      </c>
    </row>
    <row r="54" spans="1:21" x14ac:dyDescent="0.2">
      <c r="A54" s="159"/>
      <c r="B54" s="159"/>
      <c r="C54" s="141"/>
      <c r="D54" s="212"/>
      <c r="E54" s="276" t="str">
        <f xml:space="preserve"> Calc!E$220</f>
        <v>Wastewater ~ Other adjustment to wholesale RCV at 2017-18 FYE CPIH deflated price base</v>
      </c>
      <c r="F54" s="473">
        <f xml:space="preserve"> Calc!F$220</f>
        <v>0</v>
      </c>
      <c r="G54" s="276" t="str">
        <f xml:space="preserve"> Calc!G$220</f>
        <v>£m</v>
      </c>
    </row>
    <row r="55" spans="1:21" s="12" customFormat="1" x14ac:dyDescent="0.2">
      <c r="A55" s="159"/>
      <c r="B55" s="159"/>
      <c r="C55" s="141"/>
      <c r="D55" s="212"/>
      <c r="E55" s="330" t="str">
        <f xml:space="preserve"> Calc!E$221</f>
        <v>Total wholesale wastewater RCV at 31 March 2020 post midnight adjustments before allocation to price control units at 2017-18 FYE CPIH deflated price base</v>
      </c>
      <c r="F55" s="474">
        <f xml:space="preserve"> Calc!F$221</f>
        <v>4704.6282456874314</v>
      </c>
      <c r="G55" s="330" t="str">
        <f xml:space="preserve"> Calc!G$221</f>
        <v>£m</v>
      </c>
    </row>
    <row r="56" spans="1:21" s="12" customFormat="1" x14ac:dyDescent="0.2">
      <c r="A56" s="159"/>
      <c r="B56" s="159"/>
      <c r="C56" s="141"/>
      <c r="D56" s="212"/>
      <c r="E56" s="406"/>
      <c r="F56" s="406"/>
      <c r="G56" s="406"/>
    </row>
    <row r="57" spans="1:21" x14ac:dyDescent="0.2">
      <c r="A57" s="159"/>
      <c r="B57" s="159" t="s">
        <v>408</v>
      </c>
      <c r="C57" s="141"/>
      <c r="D57" s="212"/>
    </row>
    <row r="58" spans="1:21" x14ac:dyDescent="0.2">
      <c r="A58" s="159"/>
      <c r="B58" s="159"/>
      <c r="C58" s="494"/>
      <c r="D58" s="495"/>
      <c r="E58" s="498" t="str">
        <f>Calc!E$244</f>
        <v>Bioresources RCV (prior to midnight adjustments) 31 March 2020 at 2017-18 FYA CPIH deflated price base</v>
      </c>
      <c r="F58" s="498">
        <f>Calc!F$244</f>
        <v>315.00391845194537</v>
      </c>
      <c r="G58" s="498" t="str">
        <f>Calc!G$244</f>
        <v>£m</v>
      </c>
    </row>
    <row r="59" spans="1:21" x14ac:dyDescent="0.2">
      <c r="A59" s="159"/>
      <c r="B59" s="159"/>
      <c r="C59" s="462"/>
      <c r="D59" s="463"/>
      <c r="E59" s="497" t="str">
        <f>Calc!E$253</f>
        <v>Wastewater network plus IFRS16 RCV adjustment at 2017-18 FYA CPIH deflated price base</v>
      </c>
      <c r="F59" s="497">
        <f>Calc!F$253</f>
        <v>10.937678740225715</v>
      </c>
      <c r="G59" s="497" t="str">
        <f>Calc!G$253</f>
        <v>£m</v>
      </c>
    </row>
    <row r="60" spans="1:21" s="264" customFormat="1" x14ac:dyDescent="0.2">
      <c r="A60" s="407"/>
      <c r="B60" s="407"/>
      <c r="C60" s="408"/>
      <c r="D60" s="76"/>
      <c r="E60" s="276" t="str">
        <f xml:space="preserve"> Calc!E$296</f>
        <v>Wastewater network plus RCV RPI inflated ~ 1 April (opening balance) at 2017-18 CPIH deflated price base</v>
      </c>
      <c r="F60" s="473">
        <f xml:space="preserve"> Calc!F$296</f>
        <v>2180.5105227292584</v>
      </c>
      <c r="G60" s="276" t="str">
        <f xml:space="preserve"> Calc!G$296</f>
        <v>£m</v>
      </c>
      <c r="H60" s="276"/>
      <c r="I60" s="276"/>
      <c r="J60" s="276"/>
      <c r="K60" s="276"/>
      <c r="L60" s="276"/>
      <c r="M60" s="276"/>
      <c r="N60" s="276"/>
      <c r="O60" s="276"/>
      <c r="P60" s="276"/>
      <c r="Q60" s="276"/>
      <c r="R60" s="276"/>
      <c r="S60" s="276"/>
      <c r="T60" s="276"/>
      <c r="U60" s="276"/>
    </row>
    <row r="61" spans="1:21" s="264" customFormat="1" x14ac:dyDescent="0.2">
      <c r="A61" s="407"/>
      <c r="B61" s="407"/>
      <c r="C61" s="408"/>
      <c r="D61" s="76"/>
      <c r="E61" s="276" t="str">
        <f xml:space="preserve"> Calc!E$300</f>
        <v>Wastewater network plus RCV CPIH inflated ~ 1 April (opening balance) at 2017-18 CPIH deflated price base</v>
      </c>
      <c r="F61" s="473">
        <f xml:space="preserve"> Calc!F$300</f>
        <v>2180.5105227292584</v>
      </c>
      <c r="G61" s="276" t="str">
        <f xml:space="preserve"> Calc!G$300</f>
        <v>£m</v>
      </c>
      <c r="H61" s="276"/>
      <c r="I61" s="276"/>
      <c r="J61" s="276"/>
      <c r="K61" s="276"/>
      <c r="L61" s="276"/>
      <c r="M61" s="276"/>
      <c r="N61" s="276"/>
      <c r="O61" s="276"/>
      <c r="P61" s="276"/>
      <c r="Q61" s="276"/>
      <c r="R61" s="276"/>
      <c r="S61" s="276"/>
      <c r="T61" s="276"/>
      <c r="U61" s="276"/>
    </row>
    <row r="62" spans="1:21" x14ac:dyDescent="0.2">
      <c r="A62" s="159"/>
      <c r="B62" s="159"/>
      <c r="C62" s="141"/>
    </row>
    <row r="63" spans="1:21" x14ac:dyDescent="0.2">
      <c r="A63" s="159"/>
      <c r="B63" s="159"/>
      <c r="C63" s="462"/>
      <c r="D63" s="463"/>
      <c r="E63" s="497" t="str">
        <f>Calc!E$252</f>
        <v>Bioresources IFRS16 RCV adjustment at 2017-18 FYA CPIH deflated price base</v>
      </c>
      <c r="F63" s="497">
        <f>Calc!F$252</f>
        <v>4.4236300311960557</v>
      </c>
      <c r="G63" s="497" t="str">
        <f>Calc!G$252</f>
        <v>£m</v>
      </c>
    </row>
    <row r="64" spans="1:21" s="264" customFormat="1" x14ac:dyDescent="0.2">
      <c r="A64" s="407"/>
      <c r="B64" s="407"/>
      <c r="C64" s="408"/>
      <c r="D64" s="76"/>
      <c r="E64" s="276" t="str">
        <f xml:space="preserve"> Calc!E$329</f>
        <v>Bioresources 2020 RCV RPI inflated ~ 1 April (opening balance) at 2017-18 CPIH deflated price base</v>
      </c>
      <c r="F64" s="473">
        <f xml:space="preserve"> Calc!F$329</f>
        <v>159.71377424157072</v>
      </c>
      <c r="G64" s="276" t="str">
        <f xml:space="preserve"> Calc!G$329</f>
        <v>£m</v>
      </c>
      <c r="H64" s="276"/>
      <c r="I64" s="276"/>
      <c r="J64" s="276"/>
      <c r="K64" s="276"/>
      <c r="L64" s="276"/>
      <c r="M64" s="276"/>
      <c r="N64" s="276"/>
      <c r="O64" s="276"/>
      <c r="P64" s="276"/>
      <c r="Q64" s="276"/>
      <c r="R64" s="276"/>
      <c r="S64" s="276"/>
      <c r="T64" s="276"/>
      <c r="U64" s="276"/>
    </row>
    <row r="65" spans="1:21" s="264" customFormat="1" x14ac:dyDescent="0.2">
      <c r="A65" s="407"/>
      <c r="B65" s="407"/>
      <c r="C65" s="408"/>
      <c r="D65" s="76"/>
      <c r="E65" s="276" t="str">
        <f xml:space="preserve"> Calc!E$333</f>
        <v>Bioresources 2020 RCV CPIH inflated ~ 1 April (opening balance) at 2017-18 CPIH deflated price base</v>
      </c>
      <c r="F65" s="473">
        <f xml:space="preserve"> Calc!F$333</f>
        <v>159.71377424157072</v>
      </c>
      <c r="G65" s="276" t="str">
        <f xml:space="preserve"> Calc!G$333</f>
        <v>£m</v>
      </c>
      <c r="H65" s="276"/>
      <c r="I65" s="276"/>
      <c r="J65" s="276"/>
      <c r="K65" s="276"/>
      <c r="L65" s="276"/>
      <c r="M65" s="276"/>
      <c r="N65" s="276"/>
      <c r="O65" s="276"/>
      <c r="P65" s="276"/>
      <c r="Q65" s="276"/>
      <c r="R65" s="276"/>
      <c r="S65" s="276"/>
      <c r="T65" s="276"/>
      <c r="U65" s="276"/>
    </row>
    <row r="66" spans="1:21" x14ac:dyDescent="0.2">
      <c r="A66" s="159"/>
      <c r="B66" s="159"/>
      <c r="C66" s="141"/>
    </row>
    <row r="67" spans="1:21" x14ac:dyDescent="0.2">
      <c r="A67" s="159"/>
      <c r="B67" s="159"/>
      <c r="C67" s="141"/>
    </row>
    <row r="68" spans="1:21" x14ac:dyDescent="0.2">
      <c r="A68" s="159"/>
      <c r="B68" s="159" t="s">
        <v>357</v>
      </c>
      <c r="C68" s="141"/>
    </row>
    <row r="69" spans="1:21" s="12" customFormat="1" x14ac:dyDescent="0.2">
      <c r="A69" s="159"/>
      <c r="B69" s="159"/>
      <c r="C69" s="141" t="s">
        <v>358</v>
      </c>
      <c r="D69" s="212"/>
    </row>
    <row r="70" spans="1:21" x14ac:dyDescent="0.2">
      <c r="A70" s="159"/>
      <c r="B70" s="159"/>
      <c r="C70" s="141"/>
      <c r="E70" s="276" t="str">
        <f xml:space="preserve"> Calc!E$235</f>
        <v>Wastewater ~ NPV effect of 50% of proceeds from disposals of interest in land at 2017-18 FYA CPIH deflated price base</v>
      </c>
      <c r="F70" s="473">
        <f xml:space="preserve"> Calc!F$235</f>
        <v>-4.6685925537278736</v>
      </c>
      <c r="G70" s="276" t="str">
        <f xml:space="preserve"> Calc!G$235</f>
        <v>£m</v>
      </c>
    </row>
    <row r="71" spans="1:21" s="12" customFormat="1" x14ac:dyDescent="0.2">
      <c r="A71" s="159"/>
      <c r="B71" s="159"/>
      <c r="C71" s="141" t="s">
        <v>359</v>
      </c>
      <c r="D71" s="212"/>
    </row>
    <row r="72" spans="1:21" x14ac:dyDescent="0.2">
      <c r="A72" s="159"/>
      <c r="B72" s="159"/>
      <c r="C72" s="141"/>
      <c r="E72" s="276" t="str">
        <f xml:space="preserve"> Calc!E$233</f>
        <v>Wastewater ~ Total Adjustment RCV carry forward to PR19 at 2017-18 FYA CPIH deflated price base</v>
      </c>
      <c r="F72" s="473">
        <f xml:space="preserve"> Calc!F$233</f>
        <v>-2.4732388715741163</v>
      </c>
      <c r="G72" s="276" t="str">
        <f xml:space="preserve"> Calc!G$233</f>
        <v>£m</v>
      </c>
    </row>
    <row r="73" spans="1:21" x14ac:dyDescent="0.2">
      <c r="A73" s="159"/>
      <c r="B73" s="159"/>
      <c r="C73" s="141"/>
      <c r="E73" s="276" t="str">
        <f xml:space="preserve"> Calc!E$234</f>
        <v>Wastewater ~ CIS RCV inflation correction at 2017-18 FYA CPIH deflated price base</v>
      </c>
      <c r="F73" s="473">
        <f xml:space="preserve"> Calc!F$234</f>
        <v>-74.456512490025105</v>
      </c>
      <c r="G73" s="276" t="str">
        <f xml:space="preserve"> Calc!G$234</f>
        <v>£m</v>
      </c>
    </row>
    <row r="74" spans="1:21" s="12" customFormat="1" x14ac:dyDescent="0.2">
      <c r="A74" s="159"/>
      <c r="B74" s="159"/>
      <c r="C74" s="141" t="s">
        <v>360</v>
      </c>
      <c r="D74" s="212"/>
    </row>
    <row r="75" spans="1:21" x14ac:dyDescent="0.2">
      <c r="A75" s="159"/>
      <c r="B75" s="159"/>
      <c r="C75" s="141"/>
      <c r="E75" s="276" t="str">
        <f xml:space="preserve"> Calc!E$236</f>
        <v>ODI end of period RCV adjustment ~ Wastewater network plus at 2017-18 FYA CPIH deflated price base</v>
      </c>
      <c r="F75" s="473">
        <f xml:space="preserve"> Calc!F$236</f>
        <v>0</v>
      </c>
      <c r="G75" s="276" t="str">
        <f xml:space="preserve"> Calc!G$236</f>
        <v>£m</v>
      </c>
    </row>
    <row r="76" spans="1:21" s="12" customFormat="1" x14ac:dyDescent="0.2">
      <c r="A76" s="159"/>
      <c r="B76" s="159"/>
      <c r="C76" s="141" t="s">
        <v>363</v>
      </c>
      <c r="D76" s="212"/>
    </row>
    <row r="77" spans="1:21" x14ac:dyDescent="0.2">
      <c r="A77" s="159"/>
      <c r="B77" s="159"/>
      <c r="C77" s="141"/>
      <c r="E77" s="276" t="str">
        <f xml:space="preserve"> Calc!E$237</f>
        <v>Wastewater: Totex menu RCV adjustment at 2017-18 FYA CPIH deflated price base</v>
      </c>
      <c r="F77" s="473">
        <f xml:space="preserve"> Calc!F$237</f>
        <v>-153.07856020172656</v>
      </c>
      <c r="G77" s="276" t="str">
        <f xml:space="preserve"> Calc!G$237</f>
        <v>£m</v>
      </c>
    </row>
    <row r="78" spans="1:21" s="12" customFormat="1" x14ac:dyDescent="0.2">
      <c r="A78" s="159"/>
      <c r="B78" s="159"/>
      <c r="C78" s="141" t="s">
        <v>362</v>
      </c>
      <c r="D78" s="212"/>
    </row>
    <row r="79" spans="1:21" x14ac:dyDescent="0.2">
      <c r="A79" s="159"/>
      <c r="B79" s="159"/>
      <c r="C79" s="141"/>
      <c r="E79" s="276" t="str">
        <f xml:space="preserve"> Calc!E$238</f>
        <v>Wastewater ~ Other adjustment to wholesale RCV at 2017-18 FYA CPIH deflated price base</v>
      </c>
      <c r="F79" s="473">
        <f xml:space="preserve"> Calc!F$238</f>
        <v>0</v>
      </c>
      <c r="G79" s="276" t="str">
        <f xml:space="preserve"> Calc!G$238</f>
        <v>£m</v>
      </c>
    </row>
    <row r="80" spans="1:21" x14ac:dyDescent="0.2">
      <c r="E80" s="276"/>
      <c r="F80" s="276"/>
      <c r="G80" s="276"/>
    </row>
    <row r="82" spans="1:21" ht="12.75" customHeight="1" collapsed="1" x14ac:dyDescent="0.2">
      <c r="A82" s="81" t="s">
        <v>364</v>
      </c>
      <c r="B82" s="81"/>
      <c r="C82" s="82"/>
      <c r="D82" s="81"/>
      <c r="E82" s="81"/>
      <c r="F82" s="81"/>
      <c r="G82" s="81"/>
      <c r="H82" s="81"/>
      <c r="I82" s="81"/>
      <c r="J82" s="81"/>
      <c r="K82" s="81"/>
      <c r="L82" s="81"/>
      <c r="M82" s="81"/>
      <c r="N82" s="81"/>
      <c r="O82" s="81"/>
      <c r="P82" s="81"/>
      <c r="Q82" s="81"/>
      <c r="R82" s="81"/>
      <c r="S82" s="81"/>
      <c r="T82" s="81"/>
      <c r="U82" s="81"/>
    </row>
    <row r="83" spans="1:21" s="12" customFormat="1" x14ac:dyDescent="0.2">
      <c r="A83" s="159"/>
      <c r="B83" s="159"/>
      <c r="C83" s="141"/>
      <c r="D83" s="212"/>
      <c r="E83"/>
      <c r="F83"/>
      <c r="G83"/>
    </row>
    <row r="84" spans="1:21" s="12" customFormat="1" x14ac:dyDescent="0.2">
      <c r="A84" s="159"/>
      <c r="B84" s="159" t="s">
        <v>291</v>
      </c>
      <c r="C84" s="141"/>
      <c r="D84" s="212"/>
      <c r="E84"/>
      <c r="F84"/>
      <c r="G84"/>
    </row>
    <row r="85" spans="1:21" s="12" customFormat="1" x14ac:dyDescent="0.2">
      <c r="A85" s="159"/>
      <c r="B85" s="159"/>
      <c r="C85" s="141"/>
      <c r="D85" s="212"/>
      <c r="E85" s="276" t="str">
        <f xml:space="preserve"> Calc!E$360</f>
        <v>Dummy RCV (prior to midnight adjustments) 31 March 2020 at 2017-18 FYE CPIH deflated price base</v>
      </c>
      <c r="F85" s="473">
        <f xml:space="preserve"> Calc!F$360</f>
        <v>0</v>
      </c>
      <c r="G85" s="276" t="str">
        <f xml:space="preserve"> Calc!G$360</f>
        <v>£m</v>
      </c>
    </row>
    <row r="86" spans="1:21" s="387" customFormat="1" x14ac:dyDescent="0.2">
      <c r="A86" s="159"/>
      <c r="B86" s="159"/>
      <c r="C86" s="141"/>
      <c r="D86" s="212"/>
      <c r="E86" s="277" t="str">
        <f xml:space="preserve"> Calc!E$361</f>
        <v>ODI end of period RCV adjustment allocated to dummy at 2017-18 FYE CPIH deflated price base</v>
      </c>
      <c r="F86" s="473">
        <f xml:space="preserve"> Calc!F$361</f>
        <v>0</v>
      </c>
      <c r="G86" s="276" t="str">
        <f xml:space="preserve"> Calc!G$361</f>
        <v>£m</v>
      </c>
      <c r="H86" s="12"/>
      <c r="I86" s="12"/>
      <c r="J86" s="12"/>
      <c r="K86" s="12"/>
      <c r="L86" s="12"/>
      <c r="M86" s="12"/>
      <c r="N86" s="12"/>
      <c r="O86" s="12"/>
      <c r="P86" s="12"/>
      <c r="Q86" s="12"/>
      <c r="R86" s="12"/>
      <c r="S86" s="12"/>
      <c r="T86" s="12"/>
      <c r="U86" s="12"/>
    </row>
    <row r="87" spans="1:21" s="387" customFormat="1" x14ac:dyDescent="0.2">
      <c r="A87" s="159"/>
      <c r="B87" s="159"/>
      <c r="C87" s="141"/>
      <c r="D87" s="212"/>
      <c r="E87" s="508" t="str">
        <f xml:space="preserve"> Calc!E$362</f>
        <v>Dummy ~ Totex menu RCV adjustment at 2017-18 FYE CPIH deflated price base</v>
      </c>
      <c r="F87" s="508">
        <f xml:space="preserve"> Calc!F$362</f>
        <v>0</v>
      </c>
      <c r="G87" s="508" t="str">
        <f xml:space="preserve"> Calc!G$362</f>
        <v>£m</v>
      </c>
      <c r="H87" s="12"/>
      <c r="I87" s="12"/>
      <c r="J87" s="12"/>
      <c r="K87" s="12"/>
      <c r="L87" s="12"/>
      <c r="M87" s="12"/>
      <c r="N87" s="12"/>
      <c r="O87" s="12"/>
      <c r="P87" s="12"/>
      <c r="Q87" s="12"/>
      <c r="R87" s="12"/>
      <c r="S87" s="12"/>
      <c r="T87" s="12"/>
      <c r="U87" s="12"/>
    </row>
    <row r="88" spans="1:21" s="12" customFormat="1" x14ac:dyDescent="0.2">
      <c r="A88" s="159"/>
      <c r="B88" s="159"/>
      <c r="C88" s="141"/>
      <c r="D88" s="212"/>
      <c r="E88" s="330" t="str">
        <f>Calc!E$363</f>
        <v>Total dummy RCV at 31 March 2020 post midnight adjustments at 2017-18 FYE CPIH deflated price base</v>
      </c>
      <c r="F88" s="330">
        <f>Calc!F$363</f>
        <v>0</v>
      </c>
      <c r="G88" s="330" t="str">
        <f>Calc!G$363</f>
        <v>£m</v>
      </c>
    </row>
    <row r="89" spans="1:21" x14ac:dyDescent="0.2">
      <c r="A89" s="159"/>
      <c r="B89" s="159"/>
      <c r="C89" s="141"/>
      <c r="D89" s="212"/>
    </row>
    <row r="90" spans="1:21" x14ac:dyDescent="0.2">
      <c r="A90" s="159"/>
      <c r="B90" s="159" t="s">
        <v>408</v>
      </c>
      <c r="C90" s="141"/>
      <c r="D90" s="212"/>
    </row>
    <row r="91" spans="1:21" x14ac:dyDescent="0.2">
      <c r="A91" s="159"/>
      <c r="B91" s="159"/>
      <c r="C91" s="462"/>
      <c r="D91" s="463"/>
      <c r="E91" s="497" t="str">
        <f>Calc!E$379</f>
        <v>Dummy IFRS16 RCV adjustment at 2017-18 FYA CPIH deflated price base</v>
      </c>
      <c r="F91" s="497">
        <f>Calc!F$379</f>
        <v>0</v>
      </c>
      <c r="G91" s="497" t="str">
        <f>Calc!G$379</f>
        <v>£m</v>
      </c>
    </row>
    <row r="92" spans="1:21" x14ac:dyDescent="0.2">
      <c r="A92" s="159"/>
      <c r="B92" s="159"/>
      <c r="C92" s="141"/>
      <c r="D92" s="212"/>
      <c r="E92" s="276" t="str">
        <f xml:space="preserve"> Calc!E$413</f>
        <v>Dummy 2020 RCV RPI inflated ~ 1 April (opening balance) at 2017-18 CPIH deflated price base</v>
      </c>
      <c r="F92" s="473">
        <f xml:space="preserve"> Calc!F$413</f>
        <v>0</v>
      </c>
      <c r="G92" s="276" t="str">
        <f xml:space="preserve"> Calc!G$413</f>
        <v>£m</v>
      </c>
    </row>
    <row r="93" spans="1:21" x14ac:dyDescent="0.2">
      <c r="A93" s="159"/>
      <c r="B93" s="159"/>
      <c r="C93" s="141"/>
      <c r="D93" s="212"/>
      <c r="E93" s="276" t="str">
        <f xml:space="preserve"> Calc!E$417</f>
        <v>Dummy 2020 RCV CPIH inflated ~ 1 April (opening balance) at 2017-18 CPIH deflated price base</v>
      </c>
      <c r="F93" s="473">
        <f xml:space="preserve"> Calc!F$417</f>
        <v>0</v>
      </c>
      <c r="G93" s="276" t="str">
        <f xml:space="preserve"> Calc!G$417</f>
        <v>£m</v>
      </c>
    </row>
    <row r="94" spans="1:21" x14ac:dyDescent="0.2">
      <c r="A94" s="159"/>
      <c r="B94" s="159"/>
      <c r="C94" s="141"/>
      <c r="D94" s="212"/>
      <c r="E94" s="276"/>
      <c r="F94" s="276"/>
      <c r="G94" s="276"/>
    </row>
    <row r="95" spans="1:21" s="12" customFormat="1" x14ac:dyDescent="0.2">
      <c r="A95" s="159"/>
      <c r="B95" s="159" t="s">
        <v>357</v>
      </c>
      <c r="C95" s="159"/>
      <c r="D95" s="212"/>
      <c r="E95"/>
      <c r="F95"/>
      <c r="G95"/>
    </row>
    <row r="96" spans="1:21" x14ac:dyDescent="0.2">
      <c r="A96" s="159"/>
      <c r="B96" s="159"/>
      <c r="C96" s="141" t="s">
        <v>360</v>
      </c>
      <c r="D96" s="212"/>
    </row>
    <row r="97" spans="1:21" s="387" customFormat="1" x14ac:dyDescent="0.2">
      <c r="A97" s="159"/>
      <c r="B97" s="159"/>
      <c r="C97" s="141"/>
      <c r="D97" s="212"/>
      <c r="E97" s="276" t="str">
        <f xml:space="preserve"> Calc!E$371</f>
        <v>ODI end of period RCV adjustment  ~ Thames Tideway at 2017-18 FYA CPIH deflated price base</v>
      </c>
      <c r="F97" s="473">
        <f xml:space="preserve"> Calc!F$371</f>
        <v>0</v>
      </c>
      <c r="G97" s="276" t="str">
        <f xml:space="preserve"> Calc!G$371</f>
        <v>£m</v>
      </c>
      <c r="H97" s="12"/>
      <c r="I97" s="12"/>
      <c r="J97" s="12"/>
      <c r="K97" s="12"/>
      <c r="L97" s="12"/>
      <c r="M97" s="12"/>
      <c r="N97" s="12"/>
      <c r="O97" s="12"/>
      <c r="P97" s="12"/>
      <c r="Q97" s="12"/>
      <c r="R97" s="12"/>
      <c r="S97" s="12"/>
      <c r="T97" s="12"/>
      <c r="U97" s="12"/>
    </row>
    <row r="98" spans="1:21" s="12" customFormat="1" x14ac:dyDescent="0.2">
      <c r="A98" s="159"/>
      <c r="B98" s="159"/>
      <c r="C98" s="141" t="s">
        <v>417</v>
      </c>
      <c r="D98" s="212"/>
    </row>
    <row r="99" spans="1:21" x14ac:dyDescent="0.2">
      <c r="A99" s="159"/>
      <c r="B99" s="159"/>
      <c r="C99" s="141"/>
      <c r="E99" s="508" t="str">
        <f xml:space="preserve"> Calc!E$372</f>
        <v>Dummy ~ Totex menu RCV adjustment at 2017-18 FYA CPIH deflated price base</v>
      </c>
      <c r="F99" s="508">
        <f xml:space="preserve"> Calc!F$372</f>
        <v>0</v>
      </c>
      <c r="G99" s="508" t="str">
        <f xml:space="preserve"> Calc!G$372</f>
        <v>£m</v>
      </c>
    </row>
  </sheetData>
  <conditionalFormatting sqref="F1">
    <cfRule type="expression" dxfId="3" priority="2">
      <formula xml:space="preserve"> $F$1 = "Notionalised"</formula>
    </cfRule>
  </conditionalFormatting>
  <conditionalFormatting sqref="G1">
    <cfRule type="expression" dxfId="2" priority="1">
      <formula xml:space="preserve"> $F$1 = "Notionalised"</formula>
    </cfRule>
  </conditionalFormatting>
  <printOptions headings="1"/>
  <pageMargins left="0.74803149606299213" right="0.74803149606299213" top="0.98425196850393704" bottom="0.98425196850393704" header="0.51181102362204722" footer="0.51181102362204722"/>
  <pageSetup paperSize="8" scale="58" fitToHeight="0" orientation="landscape" r:id="rId1"/>
  <headerFooter alignWithMargins="0">
    <oddHeader>&amp;CSheet:&amp;A</oddHeader>
    <oddFooter>&amp;L&amp;F ( Printed on &amp;D at &amp;T )&amp;RPage &amp;P of &amp;N</oddFooter>
  </headerFooter>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cellIs" priority="3" stopIfTrue="1" operator="equal" id="{3A6A907F-5CF8-4047-B3D7-23B43B8AE107}">
            <xm:f>Inputs!$F$21</xm:f>
            <x14:dxf>
              <fill>
                <patternFill>
                  <bgColor indexed="44"/>
                </patternFill>
              </fill>
            </x14:dxf>
          </x14:cfRule>
          <x14:cfRule type="cellIs" priority="4" stopIfTrue="1" operator="equal" id="{4A87AED6-62CD-4104-A978-D3CFAF90D3DB}">
            <xm:f>Inputs!$F$20</xm:f>
            <x14:dxf>
              <fill>
                <patternFill>
                  <bgColor indexed="47"/>
                </patternFill>
              </fill>
            </x14:dxf>
          </x14:cfRule>
          <xm:sqref>J3:U3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216BE5A5D5224AAAC7C69E6002BF5E" ma:contentTypeVersion="4" ma:contentTypeDescription="Create a new document." ma:contentTypeScope="" ma:versionID="dbff228f28ff76422e370545cb483a86">
  <xsd:schema xmlns:xsd="http://www.w3.org/2001/XMLSchema" xmlns:xs="http://www.w3.org/2001/XMLSchema" xmlns:p="http://schemas.microsoft.com/office/2006/metadata/properties" xmlns:ns2="3054b69e-aa5e-40a4-aad2-855b35e1350d" xmlns:ns3="11354919-975d-48ee-8859-4dc7ad3be72c" xmlns:ns4="7041854e-4853-44f9-9e63-23b7acad5461" targetNamespace="http://schemas.microsoft.com/office/2006/metadata/properties" ma:root="true" ma:fieldsID="9a049dd43f96451f5c02f37eb3eb36f4" ns2:_="" ns3:_="" ns4:_="">
    <xsd:import namespace="3054b69e-aa5e-40a4-aad2-855b35e1350d"/>
    <xsd:import namespace="11354919-975d-48ee-8859-4dc7ad3be72c"/>
    <xsd:import namespace="7041854e-4853-44f9-9e63-23b7acad5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54b69e-aa5e-40a4-aad2-855b35e1350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1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SharedWithUsers xmlns="11354919-975d-48ee-8859-4dc7ad3be72c">
      <UserInfo>
        <DisplayName>Laura Masters</DisplayName>
        <AccountId>118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E68045-FE30-48F5-A368-385415FAC7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54b69e-aa5e-40a4-aad2-855b35e1350d"/>
    <ds:schemaRef ds:uri="11354919-975d-48ee-8859-4dc7ad3be72c"/>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F2FF2F-D002-486B-92EA-93CBF2D3A0AF}">
  <ds:schemaRefs>
    <ds:schemaRef ds:uri="http://schemas.microsoft.com/office/2006/metadata/customXsn"/>
  </ds:schemaRefs>
</ds:datastoreItem>
</file>

<file path=customXml/itemProps3.xml><?xml version="1.0" encoding="utf-8"?>
<ds:datastoreItem xmlns:ds="http://schemas.openxmlformats.org/officeDocument/2006/customXml" ds:itemID="{CADC5D69-7D9E-4B2C-B697-F8E922CB5D4F}">
  <ds:schemaRefs>
    <ds:schemaRef ds:uri="http://schemas.microsoft.com/office/2006/metadata/properties"/>
    <ds:schemaRef ds:uri="http://purl.org/dc/dcmitype/"/>
    <ds:schemaRef ds:uri="3054b69e-aa5e-40a4-aad2-855b35e1350d"/>
    <ds:schemaRef ds:uri="http://purl.org/dc/elements/1.1/"/>
    <ds:schemaRef ds:uri="11354919-975d-48ee-8859-4dc7ad3be72c"/>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7041854e-4853-44f9-9e63-23b7acad5461"/>
    <ds:schemaRef ds:uri="http://www.w3.org/XML/1998/namespace"/>
  </ds:schemaRefs>
</ds:datastoreItem>
</file>

<file path=customXml/itemProps4.xml><?xml version="1.0" encoding="utf-8"?>
<ds:datastoreItem xmlns:ds="http://schemas.openxmlformats.org/officeDocument/2006/customXml" ds:itemID="{8F364773-DDD1-44DE-9A1E-F2FF274A8F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Change Log</vt:lpstr>
      <vt:lpstr>Map &amp; Key</vt:lpstr>
      <vt:lpstr>Inputs</vt:lpstr>
      <vt:lpstr>Time</vt:lpstr>
      <vt:lpstr>Indexation</vt:lpstr>
      <vt:lpstr>Calc</vt:lpstr>
      <vt:lpstr>Summary_Output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RCV adjustments feeder model</dc:title>
  <dc:creator>OFWAT</dc:creator>
  <cp:lastModifiedBy>AWS User</cp:lastModifiedBy>
  <cp:revision/>
  <cp:lastPrinted>2018-06-15T14:47:15Z</cp:lastPrinted>
  <dcterms:created xsi:type="dcterms:W3CDTF">2011-07-29T09:10:41Z</dcterms:created>
  <dcterms:modified xsi:type="dcterms:W3CDTF">2019-07-17T19:20:45Z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0x010100AB216BE5A5D5224AAAC7C69E6002BF5E</vt:lpwstr>
  </property>
  <property fmtid="{D5CDD505-2E9C-101B-9397-08002B2CF9AE}" pid="3" name="TaxKeyword">
    <vt:lpwstr/>
  </property>
  <property fmtid="{D5CDD505-2E9C-101B-9397-08002B2CF9AE}" pid="4" name="Water_x0020_Companies">
    <vt:lpwstr/>
  </property>
  <property fmtid="{D5CDD505-2E9C-101B-9397-08002B2CF9AE}" pid="5" name="Document_x0020_Type">
    <vt:lpwstr/>
  </property>
  <property fmtid="{D5CDD505-2E9C-101B-9397-08002B2CF9AE}" pid="6" name="Document Type">
    <vt:lpwstr/>
  </property>
  <property fmtid="{D5CDD505-2E9C-101B-9397-08002B2CF9AE}" pid="7" name="Water Companies">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Hierarchy">
    <vt:lpwstr/>
  </property>
  <property fmtid="{D5CDD505-2E9C-101B-9397-08002B2CF9AE}" pid="14" name="Collection">
    <vt:lpwstr/>
  </property>
  <property fmtid="{D5CDD505-2E9C-101B-9397-08002B2CF9AE}" pid="15" name="Stakeholder 5">
    <vt:lpwstr/>
  </property>
  <property fmtid="{D5CDD505-2E9C-101B-9397-08002B2CF9AE}" pid="16" name="Project Code">
    <vt:lpwstr>151;#Risk and Reward|c78d1602-226e-4dfc-b981-a8a88923ba74</vt:lpwstr>
  </property>
  <property fmtid="{D5CDD505-2E9C-101B-9397-08002B2CF9AE}" pid="17" name="Stakeholder 3">
    <vt:lpwstr/>
  </property>
  <property fmtid="{D5CDD505-2E9C-101B-9397-08002B2CF9AE}" pid="18" name="SharedWithUsers">
    <vt:lpwstr>118;#Laura Masters</vt:lpwstr>
  </property>
  <property fmtid="{D5CDD505-2E9C-101B-9397-08002B2CF9AE}" pid="19" name="b128efbe498d4e38a73555a2e7be12ea">
    <vt:lpwstr/>
  </property>
  <property fmtid="{D5CDD505-2E9C-101B-9397-08002B2CF9AE}" pid="20" name="m279c8e365374608a4eb2bb657f838c2">
    <vt:lpwstr/>
  </property>
  <property fmtid="{D5CDD505-2E9C-101B-9397-08002B2CF9AE}" pid="21" name="j014a7bd3fd34d828fc493e84f684b49">
    <vt:lpwstr/>
  </property>
  <property fmtid="{D5CDD505-2E9C-101B-9397-08002B2CF9AE}" pid="22" name="b2faa34e97554b63aaaf45270201a270">
    <vt:lpwstr/>
  </property>
  <property fmtid="{D5CDD505-2E9C-101B-9397-08002B2CF9AE}" pid="23" name="b20f10deb29d4945907115b7b62c5b70">
    <vt:lpwstr/>
  </property>
  <property fmtid="{D5CDD505-2E9C-101B-9397-08002B2CF9AE}" pid="24" name="j7c77f2a1a924badb0d621542422dc19">
    <vt:lpwstr/>
  </property>
  <property fmtid="{D5CDD505-2E9C-101B-9397-08002B2CF9AE}" pid="25" name="oe9d4f963f4c420b8d2b35d038476850">
    <vt:lpwstr>Risk and Reward|c78d1602-226e-4dfc-b981-a8a88923ba74</vt:lpwstr>
  </property>
  <property fmtid="{D5CDD505-2E9C-101B-9397-08002B2CF9AE}" pid="26" name="a9250910d34f4f6d82af870f608babb6">
    <vt:lpwstr/>
  </property>
  <property fmtid="{D5CDD505-2E9C-101B-9397-08002B2CF9AE}" pid="27" name="da4e9ae56afa494a84f353054bd212ec">
    <vt:lpwstr>OFFICIAL|c2540f30-f875-494b-a43f-ebfb5017a6ad</vt:lpwstr>
  </property>
  <property fmtid="{D5CDD505-2E9C-101B-9397-08002B2CF9AE}" pid="28" name="TaxCatchAll">
    <vt:lpwstr>151;#Risk and Reward|c78d1602-226e-4dfc-b981-a8a88923ba74;#21;#OFFICIAL|c2540f30-f875-494b-a43f-ebfb5017a6ad</vt:lpwstr>
  </property>
  <property fmtid="{D5CDD505-2E9C-101B-9397-08002B2CF9AE}" pid="29" name="f8aa492165544285b4c7fe9d1b6ad82c">
    <vt:lpwstr/>
  </property>
</Properties>
</file>