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310" windowHeight="5640" tabRatio="706"/>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5" l="1"/>
  <c r="I12" i="5"/>
  <c r="I1" i="5"/>
  <c r="I12" i="1"/>
  <c r="I11" i="1"/>
  <c r="I10" i="1"/>
  <c r="I9" i="1"/>
  <c r="I11" i="2" l="1"/>
  <c r="I10" i="2"/>
  <c r="I9" i="2"/>
  <c r="I8" i="2"/>
  <c r="Q23" i="1"/>
  <c r="Q22" i="1"/>
  <c r="Q21" i="1"/>
  <c r="Q20" i="1"/>
  <c r="Q19" i="1"/>
  <c r="G1" i="7" l="1"/>
  <c r="I1" i="6"/>
  <c r="I1" i="8"/>
  <c r="L1" i="4"/>
  <c r="N1" i="3"/>
  <c r="I1" i="2"/>
  <c r="Q1" i="1"/>
  <c r="C22" i="6" l="1"/>
  <c r="C30" i="5"/>
  <c r="C73" i="4"/>
  <c r="C21" i="3"/>
  <c r="C23" i="2"/>
  <c r="C47" i="1"/>
  <c r="C35" i="1"/>
  <c r="C18" i="8" l="1"/>
  <c r="B8" i="5"/>
  <c r="B9" i="5" s="1"/>
  <c r="B10" i="5" s="1"/>
  <c r="B11" i="5" s="1"/>
  <c r="B12" i="5" s="1"/>
  <c r="B13" i="5" s="1"/>
  <c r="B14" i="5" s="1"/>
  <c r="B15" i="5" s="1"/>
  <c r="B16" i="5" s="1"/>
  <c r="B17" i="5" s="1"/>
  <c r="B18" i="5" s="1"/>
  <c r="L60" i="4" l="1"/>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L8" i="4" l="1"/>
  <c r="L7" i="4"/>
  <c r="B8" i="7" l="1"/>
  <c r="B9" i="7" s="1"/>
  <c r="B10" i="7" s="1"/>
  <c r="B11" i="7" s="1"/>
  <c r="B12" i="7" s="1"/>
  <c r="B13" i="7" s="1"/>
  <c r="B14" i="7" s="1"/>
  <c r="B15" i="7" s="1"/>
  <c r="B16" i="7" s="1"/>
  <c r="B17" i="7" s="1"/>
</calcChain>
</file>

<file path=xl/sharedStrings.xml><?xml version="1.0" encoding="utf-8"?>
<sst xmlns="http://schemas.openxmlformats.org/spreadsheetml/2006/main" count="782" uniqueCount="373">
  <si>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</si>
  <si>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</si>
  <si>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</si>
  <si>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</si>
  <si>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</si>
  <si>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</si>
  <si>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</si>
  <si>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</si>
  <si>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</si>
  <si>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</si>
  <si>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</si>
  <si>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</si>
  <si>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</si>
  <si>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</si>
  <si>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</si>
  <si>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</si>
  <si>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</si>
  <si>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</si>
  <si>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</si>
  <si>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</si>
  <si>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</si>
  <si>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</si>
  <si>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</si>
  <si>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</si>
  <si>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</si>
  <si>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</si>
  <si>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</si>
  <si>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</si>
  <si>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</si>
  <si>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</si>
  <si>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</si>
  <si>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</si>
  <si>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</si>
  <si>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</si>
  <si>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</si>
  <si>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</si>
  <si>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</si>
  <si>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</si>
  <si>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</si>
  <si>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</si>
  <si>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Leakage</t>
    </r>
    <r>
      <rPr>
        <sz val="10"/>
        <color theme="1"/>
        <rFont val="Arial"/>
        <family val="2"/>
      </rPr>
      <t xml:space="preserve"> – megalitres per day (Ml/d), three-year average</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</si>
  <si>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</si>
  <si>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</si>
  <si>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</si>
  <si>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</si>
  <si>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</si>
  <si>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</si>
  <si>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</si>
  <si>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</si>
  <si>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</si>
  <si>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</si>
  <si>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</si>
  <si>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</si>
  <si>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</si>
  <si>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</si>
  <si>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</si>
  <si>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</si>
  <si>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</si>
  <si>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</si>
  <si>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</si>
  <si>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</si>
  <si>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</si>
  <si>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</si>
  <si>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</si>
  <si>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</si>
  <si>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</si>
  <si>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</si>
  <si>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</si>
  <si>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</si>
  <si>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</si>
  <si>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</si>
  <si>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</si>
  <si>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</si>
  <si>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</si>
  <si>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</si>
  <si>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</si>
  <si>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</si>
  <si>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</si>
  <si>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</si>
  <si>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</si>
  <si>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</si>
  <si>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</si>
  <si>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</si>
  <si>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</si>
  <si>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</si>
  <si>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</si>
  <si>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</si>
  <si>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</si>
  <si>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</si>
  <si>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</si>
  <si>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</si>
  <si>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</si>
  <si>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</si>
  <si>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</si>
  <si>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</si>
  <si>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</si>
  <si>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</si>
  <si>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</si>
  <si>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</si>
  <si>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</si>
  <si>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</si>
  <si>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</si>
  <si>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</si>
  <si>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</si>
  <si>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</si>
  <si>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</si>
  <si>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</si>
  <si>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</si>
  <si>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</si>
  <si>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</si>
  <si>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</si>
  <si>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</si>
  <si>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</si>
  <si>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</si>
  <si>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</si>
  <si>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</si>
  <si>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</si>
  <si>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</si>
  <si>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</si>
  <si>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</si>
  <si>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</si>
  <si>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</si>
  <si>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</si>
  <si>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</si>
  <si>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</si>
  <si>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</si>
  <si>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</si>
  <si>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</si>
  <si>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</si>
  <si>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</si>
  <si>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</si>
  <si>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</si>
  <si>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</si>
  <si>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</si>
  <si>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</si>
  <si>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</si>
  <si>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</si>
  <si>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</si>
  <si>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</si>
  <si>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</si>
  <si>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</si>
  <si>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</si>
  <si>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</si>
  <si>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</si>
  <si>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</si>
  <si>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</si>
  <si>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</si>
  <si>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</si>
  <si>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</si>
  <si>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</si>
  <si>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</si>
  <si>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</si>
  <si>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</si>
  <si>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</si>
  <si>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</si>
  <si>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</si>
  <si>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</si>
  <si>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</si>
  <si>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</si>
  <si>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</si>
  <si>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</si>
  <si>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</si>
  <si>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</si>
  <si>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</si>
  <si>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</si>
  <si>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</si>
  <si>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</si>
  <si>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</si>
  <si>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</si>
  <si>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</si>
  <si>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</si>
  <si>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</si>
  <si>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</si>
  <si>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</si>
  <si>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</si>
  <si>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</si>
  <si>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</si>
  <si>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</si>
  <si>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</si>
  <si>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</si>
  <si>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</si>
  <si>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</si>
  <si>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</si>
  <si>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</si>
  <si>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</si>
  <si>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</si>
  <si>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</si>
  <si>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</si>
  <si>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</si>
  <si>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</si>
  <si>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</si>
  <si>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</si>
  <si>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</si>
  <si>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</si>
  <si>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</si>
  <si>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</si>
  <si>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</si>
  <si>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</si>
  <si>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</si>
  <si>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</si>
  <si>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</si>
  <si>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</si>
  <si>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</si>
  <si>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</si>
  <si>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</si>
  <si>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</si>
  <si>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</si>
  <si>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</si>
  <si>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</si>
  <si>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</si>
  <si>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</si>
  <si>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</si>
  <si>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</si>
  <si>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</si>
  <si>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</si>
  <si>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</si>
  <si>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</si>
  <si>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</si>
  <si>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</si>
  <si>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</si>
  <si>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</si>
  <si>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</si>
  <si>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</si>
  <si>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</si>
  <si>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</si>
  <si>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</si>
  <si>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</si>
  <si>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</si>
  <si>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</si>
  <si>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</si>
  <si>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</si>
  <si>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</si>
  <si>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</si>
  <si>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</si>
  <si>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</si>
  <si>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</si>
  <si>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</si>
  <si>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</si>
  <si>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</si>
  <si>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</si>
  <si>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</si>
  <si>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</si>
  <si>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</si>
  <si>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</si>
  <si>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</si>
  <si>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</si>
  <si>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</si>
  <si>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</si>
  <si>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</si>
  <si>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</si>
  <si>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</si>
  <si>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</si>
  <si>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</si>
  <si>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</si>
  <si>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</si>
  <si>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</si>
  <si>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</si>
  <si>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</si>
  <si>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</si>
  <si>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</si>
  <si>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</si>
  <si>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</si>
  <si>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</si>
  <si>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</si>
  <si>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</si>
  <si>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</si>
  <si>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</si>
  <si>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</si>
  <si>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</si>
  <si>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</si>
  <si>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</si>
  <si>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</si>
  <si>
    <t xml:space="preserve"> W-A4 </t>
  </si>
  <si>
    <t xml:space="preserve"> W-A4: Water quality contacts </t>
  </si>
  <si>
    <t>Yes</t>
  </si>
  <si>
    <t>No</t>
  </si>
  <si>
    <t xml:space="preserve"> W-B1 </t>
  </si>
  <si>
    <t xml:space="preserve"> W-B1: Value for money perception - variation from baseline against WaSCs (water) </t>
  </si>
  <si>
    <t xml:space="preserve"> W-C1 </t>
  </si>
  <si>
    <t xml:space="preserve"> W-C1: Percentage of population supplied by single supply system </t>
  </si>
  <si>
    <t>-</t>
  </si>
  <si>
    <t xml:space="preserve"> W-C2 </t>
  </si>
  <si>
    <t xml:space="preserve"> W-C2: Frequency of service level restrictions (hosepipe bans) </t>
  </si>
  <si>
    <t xml:space="preserve"> W-D1 </t>
  </si>
  <si>
    <t xml:space="preserve"> W-D1: Security of Supply Index (SoSI) - dry year annual average </t>
  </si>
  <si>
    <t xml:space="preserve"> W-D2 </t>
  </si>
  <si>
    <t xml:space="preserve"> W-D2: Security of Supply Index (SoSI) - critical period (peak) demand </t>
  </si>
  <si>
    <t xml:space="preserve"> W-D3 </t>
  </si>
  <si>
    <t xml:space="preserve"> W-D3: Per property consumption (PPC) (litres/household/day reduction) </t>
  </si>
  <si>
    <t xml:space="preserve"> W-D4 </t>
  </si>
  <si>
    <t xml:space="preserve"> W-D4: Leakage - three-year average </t>
  </si>
  <si>
    <t xml:space="preserve"> W-E1 </t>
  </si>
  <si>
    <t xml:space="preserve"> W-E1: Percentage of SSSIs (by area) with favourable status </t>
  </si>
  <si>
    <t xml:space="preserve"> W-E2 </t>
  </si>
  <si>
    <t xml:space="preserve"> W-E2: Environmental compliance (water) </t>
  </si>
  <si>
    <t xml:space="preserve"> W-F1 </t>
  </si>
  <si>
    <t xml:space="preserve"> W-F1: Operational carbon (% reduction from 2015 baseline) </t>
  </si>
  <si>
    <t xml:space="preserve"> W-F2 </t>
  </si>
  <si>
    <t xml:space="preserve"> W-F2: Embodied carbon (% reduction from 2010 baseline) </t>
  </si>
  <si>
    <t xml:space="preserve"> W-G1 </t>
  </si>
  <si>
    <t xml:space="preserve"> W-G1: Survey of community perception </t>
  </si>
  <si>
    <t xml:space="preserve"> W-H1 </t>
  </si>
  <si>
    <t xml:space="preserve"> W-H1: Water infrastructure </t>
  </si>
  <si>
    <t xml:space="preserve"> W-H2 </t>
  </si>
  <si>
    <t xml:space="preserve"> W-H2: Water non-infrastructure </t>
  </si>
  <si>
    <t xml:space="preserve"> W-I1 </t>
  </si>
  <si>
    <t xml:space="preserve"> W-I1: Mean zonal compliance (MZC) </t>
  </si>
  <si>
    <t xml:space="preserve"> S-A2 </t>
  </si>
  <si>
    <t xml:space="preserve"> S-A2: Properties flooded internally from sewers - three-year average (reduction) </t>
  </si>
  <si>
    <t xml:space="preserve"> S-A3 </t>
  </si>
  <si>
    <t xml:space="preserve"> S-A3: Properties flooded externally from sewers - three-year average (reduction) </t>
  </si>
  <si>
    <t xml:space="preserve"> S-A4 </t>
  </si>
  <si>
    <t xml:space="preserve"> S-A4: Percentage of sewerage capacity schemes incorporating sustainable solutions </t>
  </si>
  <si>
    <t xml:space="preserve"> S-B1 </t>
  </si>
  <si>
    <t xml:space="preserve"> S-B1: Value for money perception variation from baseline against WaSCs (wastewater) </t>
  </si>
  <si>
    <t xml:space="preserve"> S-C1 </t>
  </si>
  <si>
    <t xml:space="preserve"> S-C1: Percentage of bathing waters attaining excellent status </t>
  </si>
  <si>
    <t xml:space="preserve"> S-C2 </t>
  </si>
  <si>
    <t xml:space="preserve"> S-C2: Percentage of SSSIs (by area) with favourable status </t>
  </si>
  <si>
    <t xml:space="preserve"> S-C3 </t>
  </si>
  <si>
    <t xml:space="preserve"> S-C3: Pollution incidents (category 3) </t>
  </si>
  <si>
    <t xml:space="preserve"> S-C4 </t>
  </si>
  <si>
    <t xml:space="preserve"> S-C4: Environmental compliance (wastewater) </t>
  </si>
  <si>
    <t xml:space="preserve"> S-D1 </t>
  </si>
  <si>
    <t xml:space="preserve"> S-D1: Operational carbon (% reduction from 2015 baseline) </t>
  </si>
  <si>
    <t xml:space="preserve"> S-D2 </t>
  </si>
  <si>
    <t xml:space="preserve"> S-D2: Embodied carbon (% reduction from 2010 baseline) </t>
  </si>
  <si>
    <t xml:space="preserve"> S-E1 </t>
  </si>
  <si>
    <t xml:space="preserve"> S-E1: Survey of community perception </t>
  </si>
  <si>
    <t xml:space="preserve"> S-F1 </t>
  </si>
  <si>
    <t xml:space="preserve"> S-F1: Sewerage infrastructure </t>
  </si>
  <si>
    <t xml:space="preserve"> S-F2 </t>
  </si>
  <si>
    <t xml:space="preserve"> S-F2: Sewerage non-infrastructure </t>
  </si>
  <si>
    <t xml:space="preserve"> R-A1 </t>
  </si>
  <si>
    <t xml:space="preserve"> R-A1: Qualitative service incentive mechanism (SIM) score </t>
  </si>
  <si>
    <t xml:space="preserve"> R-A2 </t>
  </si>
  <si>
    <t xml:space="preserve"> R-A2: Service incentive mechanism (SIM) </t>
  </si>
  <si>
    <t xml:space="preserve"> R-A3 </t>
  </si>
  <si>
    <t xml:space="preserve"> R-A3: Customer Satisfaction Index prepared by UK Institute of Customer Service </t>
  </si>
  <si>
    <t xml:space="preserve"> R-B1 </t>
  </si>
  <si>
    <t xml:space="preserve"> R-B1: Fairness of bills perception - variation from baseline against WaSCs </t>
  </si>
  <si>
    <t xml:space="preserve"> R-B2 </t>
  </si>
  <si>
    <t xml:space="preserve"> R-B2: Affordability perception - variation from baseline against WaSCs </t>
  </si>
  <si>
    <t xml:space="preserve"> R-C1 </t>
  </si>
  <si>
    <t xml:space="preserve"> R-C1: Operational carbon (% reduction from 2015 baseline) </t>
  </si>
  <si>
    <t xml:space="preserve"> R-C2 </t>
  </si>
  <si>
    <t xml:space="preserve"> R-C2: Embodied carbon (% reduction from 2010 baseline) </t>
  </si>
  <si>
    <t xml:space="preserve"> R-D1 </t>
  </si>
  <si>
    <t xml:space="preserve"> R-D1: Survey of community perception </t>
  </si>
  <si>
    <t xml:space="preserve"> W-A2 </t>
  </si>
  <si>
    <t xml:space="preserve"> W-A2: Water supply interruptions </t>
  </si>
  <si>
    <t xml:space="preserve"> W-A3 </t>
  </si>
  <si>
    <t xml:space="preserve"> W-A3: Properties at risk of persistent low pressure </t>
  </si>
  <si>
    <t>PR19ANH_3</t>
  </si>
  <si>
    <t>Non-financial</t>
  </si>
  <si>
    <t>In period</t>
  </si>
  <si>
    <t>PR19ANH_4</t>
  </si>
  <si>
    <t>Financial - out and underperformance</t>
  </si>
  <si>
    <t>PR19ANH_11</t>
  </si>
  <si>
    <t>PR19ANH_12</t>
  </si>
  <si>
    <t>Financial -underperformance</t>
  </si>
  <si>
    <t>PR19ANH_5</t>
  </si>
  <si>
    <t>PR19ANH_6</t>
  </si>
  <si>
    <t>PR19ANH_9</t>
  </si>
  <si>
    <t>PR19ANH_14</t>
  </si>
  <si>
    <t>PR19ANH_7</t>
  </si>
  <si>
    <t>PR19ANH_13</t>
  </si>
  <si>
    <t>PR19ANH_8</t>
  </si>
  <si>
    <t>29 [per 10,000 km of sewer]</t>
  </si>
  <si>
    <t>PR19ANH_10</t>
  </si>
  <si>
    <t>South Lincs Reservoir</t>
  </si>
  <si>
    <t>21 [per 10,000 km of sewer]</t>
  </si>
  <si>
    <t>Baa1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</si>
</sst>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s>
  <fonts count="44">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4"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1" fillId="0" borderId="0" applyNumberFormat="0" applyFill="0" applyAlignment="0"/>
    <xf numFmtId="43"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43" fontId="19" fillId="0" borderId="0" applyFont="0" applyFill="0" applyBorder="0" applyAlignment="0" applyProtection="0"/>
    <xf numFmtId="165"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1" fillId="3" borderId="0" applyNumberFormat="0">
      <alignment horizontal="left"/>
    </xf>
    <xf numFmtId="0" fontId="7" fillId="2" borderId="0" applyNumberFormat="0"/>
    <xf numFmtId="0" fontId="13"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1"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2" fontId="23"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4" fillId="0" borderId="0" applyFont="0" applyFill="0" applyBorder="0" applyAlignment="0" applyProtection="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14">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10" fillId="0" borderId="0" xfId="0" applyFont="1" applyAlignment="1">
      <alignment vertical="center" wrapText="1"/>
    </xf>
    <xf numFmtId="49" fontId="3" fillId="0" borderId="0" xfId="0" applyNumberFormat="1" applyFont="1" applyBorder="1" applyAlignment="1">
      <alignment horizontal="right" vertical="center"/>
    </xf>
    <xf numFmtId="0" fontId="7"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7"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7" fillId="2" borderId="4" xfId="1" applyFont="1" applyFill="1" applyBorder="1" applyAlignment="1">
      <alignment horizontal="center" vertical="center" wrapText="1"/>
    </xf>
    <xf numFmtId="0" fontId="7" fillId="0" borderId="0" xfId="1" applyFont="1" applyFill="1" applyBorder="1" applyAlignment="1">
      <alignment vertical="center"/>
    </xf>
    <xf numFmtId="0" fontId="0" fillId="0" borderId="0" xfId="0" applyBorder="1" applyAlignment="1">
      <alignment vertical="center"/>
    </xf>
    <xf numFmtId="0" fontId="11" fillId="3" borderId="0" xfId="1" applyFont="1" applyFill="1" applyBorder="1" applyAlignment="1">
      <alignment vertical="center"/>
    </xf>
    <xf numFmtId="0" fontId="7" fillId="2" borderId="5"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2" fillId="3" borderId="0" xfId="1" applyFont="1" applyFill="1" applyBorder="1" applyAlignment="1">
      <alignment horizontal="left" vertical="center"/>
    </xf>
    <xf numFmtId="0" fontId="14" fillId="0" borderId="22" xfId="0" applyFont="1" applyBorder="1" applyAlignment="1">
      <alignment vertical="center" wrapText="1"/>
    </xf>
    <xf numFmtId="0" fontId="3" fillId="0" borderId="13" xfId="0" applyFont="1" applyBorder="1" applyAlignment="1">
      <alignment horizontal="center" vertical="center"/>
    </xf>
    <xf numFmtId="0" fontId="14"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4" fillId="0" borderId="26" xfId="0" applyFont="1" applyBorder="1" applyAlignment="1">
      <alignment vertical="center" wrapText="1"/>
    </xf>
    <xf numFmtId="0" fontId="6" fillId="0" borderId="0" xfId="0" applyFont="1" applyBorder="1" applyAlignment="1">
      <alignment vertical="center" wrapText="1"/>
    </xf>
    <xf numFmtId="0" fontId="7" fillId="2" borderId="28" xfId="1" applyFont="1" applyFill="1" applyBorder="1" applyAlignment="1">
      <alignment horizontal="center" vertical="center"/>
    </xf>
    <xf numFmtId="0" fontId="7" fillId="2" borderId="3" xfId="1" applyFont="1" applyFill="1" applyBorder="1" applyAlignment="1">
      <alignment vertical="center"/>
    </xf>
    <xf numFmtId="0" fontId="14" fillId="0" borderId="0" xfId="0" applyFont="1" applyBorder="1" applyAlignment="1">
      <alignment vertical="center" wrapText="1"/>
    </xf>
    <xf numFmtId="0" fontId="7" fillId="2" borderId="29" xfId="1" applyFont="1" applyFill="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wrapText="1"/>
    </xf>
    <xf numFmtId="0" fontId="35" fillId="0" borderId="0" xfId="1" applyFont="1" applyFill="1" applyBorder="1" applyAlignment="1">
      <alignment horizontal="center" vertical="center"/>
    </xf>
    <xf numFmtId="0" fontId="34" fillId="0" borderId="22" xfId="0" applyFont="1" applyBorder="1" applyAlignment="1">
      <alignment horizontal="center" vertical="center"/>
    </xf>
    <xf numFmtId="0" fontId="36"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6" fillId="0" borderId="26"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3" fillId="14" borderId="14" xfId="1" applyNumberFormat="1" applyFont="1" applyFill="1" applyBorder="1" applyAlignment="1">
      <alignment vertical="center"/>
    </xf>
    <xf numFmtId="0" fontId="13" fillId="14" borderId="14" xfId="1" applyFont="1" applyFill="1" applyBorder="1" applyAlignment="1">
      <alignment vertical="center"/>
    </xf>
    <xf numFmtId="0" fontId="10" fillId="0" borderId="0" xfId="0" applyFont="1" applyAlignment="1">
      <alignment vertical="center"/>
    </xf>
    <xf numFmtId="10" fontId="13" fillId="14" borderId="22" xfId="1" applyNumberFormat="1" applyFont="1" applyFill="1" applyBorder="1" applyAlignment="1">
      <alignment vertical="center"/>
    </xf>
    <xf numFmtId="49" fontId="13" fillId="14" borderId="27" xfId="1" applyNumberFormat="1" applyFont="1" applyFill="1" applyBorder="1" applyAlignment="1">
      <alignment horizontal="right" vertical="center"/>
    </xf>
    <xf numFmtId="2" fontId="13" fillId="5" borderId="24" xfId="1" applyNumberFormat="1" applyFont="1" applyFill="1" applyBorder="1" applyAlignment="1">
      <alignment horizontal="right" vertical="center"/>
    </xf>
    <xf numFmtId="0" fontId="7"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3" fillId="5" borderId="23" xfId="1"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3" borderId="0" xfId="1" applyFont="1" applyFill="1" applyBorder="1" applyAlignment="1">
      <alignment horizontal="right" vertical="center"/>
    </xf>
    <xf numFmtId="0" fontId="7"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7" fillId="0" borderId="0" xfId="0" applyFont="1" applyAlignment="1">
      <alignment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7" xfId="0" applyFont="1" applyBorder="1" applyAlignment="1">
      <alignment horizontal="center" vertical="center"/>
    </xf>
    <xf numFmtId="0" fontId="17" fillId="0" borderId="30" xfId="7" applyFont="1" applyFill="1" applyBorder="1" applyAlignment="1" applyProtection="1">
      <alignment vertical="center"/>
    </xf>
    <xf numFmtId="174" fontId="13" fillId="14" borderId="28" xfId="1" applyNumberFormat="1" applyFont="1" applyFill="1" applyBorder="1" applyAlignment="1">
      <alignment vertical="center"/>
    </xf>
    <xf numFmtId="174" fontId="13" fillId="14" borderId="5" xfId="1" applyNumberFormat="1" applyFont="1" applyFill="1" applyBorder="1" applyAlignment="1">
      <alignment vertical="center"/>
    </xf>
    <xf numFmtId="174" fontId="13" fillId="14" borderId="3" xfId="1" applyNumberFormat="1" applyFont="1" applyFill="1" applyBorder="1" applyAlignment="1">
      <alignment vertical="center"/>
    </xf>
    <xf numFmtId="0" fontId="34" fillId="0" borderId="16" xfId="0" applyFont="1" applyBorder="1" applyAlignment="1">
      <alignment horizontal="center" vertical="center"/>
    </xf>
    <xf numFmtId="0" fontId="8" fillId="0" borderId="0" xfId="0" applyFont="1" applyBorder="1" applyAlignment="1">
      <alignmen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1" applyFont="1" applyFill="1" applyBorder="1" applyAlignment="1">
      <alignment vertical="center"/>
    </xf>
    <xf numFmtId="0" fontId="7" fillId="2" borderId="38" xfId="1" applyFont="1" applyFill="1" applyBorder="1" applyAlignment="1">
      <alignment vertical="center"/>
    </xf>
    <xf numFmtId="0" fontId="14" fillId="0" borderId="0" xfId="0" applyFont="1" applyFill="1" applyBorder="1" applyAlignment="1">
      <alignment vertical="center"/>
    </xf>
    <xf numFmtId="0" fontId="13"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7" fillId="15" borderId="1"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24" xfId="0" applyFont="1" applyBorder="1" applyAlignment="1">
      <alignment vertical="center" wrapText="1"/>
    </xf>
    <xf numFmtId="0" fontId="5" fillId="0" borderId="27" xfId="0" applyFont="1" applyBorder="1" applyAlignment="1">
      <alignment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4" fillId="0" borderId="0" xfId="7" applyNumberFormat="1" applyFont="1" applyFill="1" applyBorder="1" applyAlignment="1" applyProtection="1">
      <alignment horizontal="left" vertical="center" wrapText="1"/>
    </xf>
    <xf numFmtId="0" fontId="36" fillId="0" borderId="14" xfId="0" applyFont="1" applyFill="1" applyBorder="1" applyAlignment="1">
      <alignment horizontal="center" vertical="center" wrapText="1"/>
    </xf>
    <xf numFmtId="49" fontId="13" fillId="14" borderId="22" xfId="1" applyNumberFormat="1" applyFont="1" applyFill="1" applyBorder="1" applyAlignment="1">
      <alignment horizontal="left" vertical="center"/>
    </xf>
    <xf numFmtId="49" fontId="13" fillId="14" borderId="14" xfId="1" applyNumberFormat="1" applyFont="1" applyFill="1" applyBorder="1" applyAlignment="1">
      <alignment horizontal="left" vertical="center"/>
    </xf>
    <xf numFmtId="49" fontId="13" fillId="14" borderId="26" xfId="1" applyNumberFormat="1" applyFont="1" applyFill="1" applyBorder="1" applyAlignment="1">
      <alignment horizontal="left" vertical="center"/>
    </xf>
    <xf numFmtId="0" fontId="36" fillId="2" borderId="6" xfId="5" applyFont="1" applyFill="1" applyBorder="1" applyAlignment="1" applyProtection="1">
      <alignment horizontal="center" vertical="center" wrapText="1"/>
    </xf>
    <xf numFmtId="0" fontId="6" fillId="0" borderId="32" xfId="0" applyFont="1" applyBorder="1" applyAlignment="1">
      <alignment horizontal="left"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2" fontId="13" fillId="14" borderId="36" xfId="1" applyNumberFormat="1" applyFont="1" applyFill="1" applyBorder="1" applyAlignment="1">
      <alignment vertical="center"/>
    </xf>
    <xf numFmtId="2" fontId="13" fillId="4" borderId="36" xfId="1" applyNumberFormat="1" applyFont="1" applyFill="1" applyBorder="1" applyAlignment="1">
      <alignment horizontal="right" vertical="center"/>
    </xf>
    <xf numFmtId="49" fontId="13" fillId="4" borderId="37" xfId="0" applyNumberFormat="1" applyFont="1" applyFill="1" applyBorder="1" applyAlignment="1">
      <alignment horizontal="right"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32" xfId="0" applyBorder="1" applyAlignment="1">
      <alignment horizontal="left" vertical="center"/>
    </xf>
    <xf numFmtId="0" fontId="6" fillId="0" borderId="34" xfId="0" applyFont="1" applyBorder="1" applyAlignment="1">
      <alignment horizontal="left" vertical="center" wrapText="1"/>
    </xf>
    <xf numFmtId="0" fontId="14"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7" fillId="2" borderId="3" xfId="1" applyFont="1" applyFill="1" applyBorder="1" applyAlignment="1">
      <alignment vertical="center" wrapText="1"/>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174" fontId="13" fillId="14" borderId="27" xfId="1" applyNumberFormat="1" applyFont="1" applyFill="1" applyBorder="1" applyAlignment="1">
      <alignment horizontal="right" vertical="center"/>
    </xf>
    <xf numFmtId="0" fontId="11"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7" fillId="2" borderId="5" xfId="5" applyFont="1" applyFill="1" applyBorder="1" applyAlignment="1">
      <alignment horizontal="center" vertical="center" wrapText="1"/>
    </xf>
    <xf numFmtId="0" fontId="7" fillId="2" borderId="5" xfId="5" applyFont="1" applyFill="1" applyBorder="1" applyAlignment="1">
      <alignment horizontal="center" vertical="center"/>
    </xf>
    <xf numFmtId="0" fontId="7" fillId="2" borderId="3" xfId="5" applyFont="1" applyFill="1" applyBorder="1" applyAlignment="1">
      <alignment horizontal="center" vertical="center"/>
    </xf>
    <xf numFmtId="0" fontId="7" fillId="2" borderId="4" xfId="5" applyFont="1" applyFill="1" applyBorder="1" applyAlignment="1">
      <alignment horizontal="center" vertical="center"/>
    </xf>
    <xf numFmtId="0" fontId="7" fillId="2" borderId="28" xfId="5" applyFont="1" applyFill="1" applyBorder="1" applyAlignment="1">
      <alignment horizontal="center" vertical="center"/>
    </xf>
    <xf numFmtId="0" fontId="7" fillId="2" borderId="3" xfId="5" applyFont="1" applyFill="1" applyBorder="1" applyAlignment="1">
      <alignment vertical="center"/>
    </xf>
    <xf numFmtId="174" fontId="13" fillId="15" borderId="0" xfId="5" applyNumberFormat="1" applyFont="1" applyFill="1" applyBorder="1" applyAlignment="1">
      <alignment vertical="center"/>
    </xf>
    <xf numFmtId="164" fontId="2" fillId="15" borderId="0" xfId="2574" applyFill="1" applyBorder="1">
      <alignment vertical="top"/>
    </xf>
    <xf numFmtId="0" fontId="13" fillId="0" borderId="28" xfId="5" applyFont="1" applyBorder="1" applyAlignment="1">
      <alignment horizontal="center" vertical="center"/>
    </xf>
    <xf numFmtId="0" fontId="3" fillId="0" borderId="5" xfId="5" applyFont="1" applyBorder="1" applyAlignment="1">
      <alignment vertical="center"/>
    </xf>
    <xf numFmtId="0" fontId="34" fillId="15" borderId="5" xfId="5" applyFont="1" applyFill="1" applyBorder="1" applyAlignment="1">
      <alignment horizontal="center" vertical="center"/>
    </xf>
    <xf numFmtId="0" fontId="34" fillId="0" borderId="5" xfId="5" applyFont="1" applyBorder="1" applyAlignment="1">
      <alignment horizontal="center" vertical="center"/>
    </xf>
    <xf numFmtId="0" fontId="34" fillId="0" borderId="3" xfId="5" applyFont="1" applyBorder="1" applyAlignment="1">
      <alignment horizontal="center" vertical="center"/>
    </xf>
    <xf numFmtId="0" fontId="13" fillId="15" borderId="0" xfId="5" applyFont="1" applyFill="1" applyBorder="1" applyAlignment="1">
      <alignment horizontal="center" vertical="center"/>
    </xf>
    <xf numFmtId="0" fontId="3" fillId="15" borderId="0" xfId="5" applyFont="1" applyFill="1" applyBorder="1" applyAlignment="1">
      <alignment vertical="center"/>
    </xf>
    <xf numFmtId="0" fontId="34" fillId="15" borderId="0" xfId="5" applyFont="1" applyFill="1" applyBorder="1" applyAlignment="1">
      <alignment horizontal="center" vertical="center"/>
    </xf>
    <xf numFmtId="0" fontId="14" fillId="15" borderId="0" xfId="6" applyFont="1" applyFill="1" applyAlignment="1">
      <alignment vertical="center"/>
    </xf>
    <xf numFmtId="0" fontId="3" fillId="15" borderId="0" xfId="5" applyFont="1" applyFill="1" applyBorder="1" applyAlignment="1">
      <alignment horizontal="left" vertical="center"/>
    </xf>
    <xf numFmtId="0" fontId="14" fillId="15" borderId="0" xfId="6" applyFill="1" applyAlignment="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14" fillId="15" borderId="0" xfId="0" applyFont="1" applyFill="1" applyBorder="1" applyAlignment="1">
      <alignment vertical="center"/>
    </xf>
    <xf numFmtId="0" fontId="14" fillId="15" borderId="0" xfId="0" applyFont="1" applyFill="1" applyBorder="1" applyAlignment="1">
      <alignment vertical="center" wrapText="1"/>
    </xf>
    <xf numFmtId="0" fontId="37"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176" fontId="13" fillId="14" borderId="35" xfId="1" applyNumberFormat="1" applyFont="1" applyFill="1" applyBorder="1" applyAlignment="1">
      <alignment horizontal="right" vertical="center"/>
    </xf>
    <xf numFmtId="176" fontId="13" fillId="14" borderId="36" xfId="1" applyNumberFormat="1" applyFont="1" applyFill="1" applyBorder="1" applyAlignment="1">
      <alignment horizontal="right" vertical="center"/>
    </xf>
    <xf numFmtId="176" fontId="13" fillId="14" borderId="14" xfId="1" applyNumberFormat="1" applyFont="1" applyFill="1" applyBorder="1" applyAlignment="1">
      <alignment horizontal="right" vertical="center"/>
    </xf>
    <xf numFmtId="176" fontId="13" fillId="14" borderId="37" xfId="1" applyNumberFormat="1" applyFont="1" applyFill="1" applyBorder="1" applyAlignment="1">
      <alignment horizontal="right" vertical="center"/>
    </xf>
    <xf numFmtId="176" fontId="13" fillId="14" borderId="26" xfId="1" applyNumberFormat="1" applyFont="1" applyFill="1" applyBorder="1" applyAlignment="1">
      <alignment horizontal="right" vertical="center"/>
    </xf>
    <xf numFmtId="10" fontId="13" fillId="4" borderId="35" xfId="0" applyNumberFormat="1" applyFont="1" applyFill="1" applyBorder="1" applyAlignment="1">
      <alignment horizontal="right" vertical="center"/>
    </xf>
    <xf numFmtId="2" fontId="13" fillId="4" borderId="55" xfId="0" applyNumberFormat="1" applyFont="1" applyFill="1" applyBorder="1" applyAlignment="1">
      <alignment horizontal="right" vertical="center"/>
    </xf>
    <xf numFmtId="2" fontId="13" fillId="15" borderId="6" xfId="0" applyNumberFormat="1" applyFont="1" applyFill="1" applyBorder="1" applyAlignment="1">
      <alignment horizontal="right" vertical="center"/>
    </xf>
    <xf numFmtId="2" fontId="13" fillId="4" borderId="57" xfId="0" applyNumberFormat="1" applyFont="1" applyFill="1" applyBorder="1" applyAlignment="1">
      <alignment horizontal="right" vertical="center"/>
    </xf>
    <xf numFmtId="2" fontId="13" fillId="15" borderId="56" xfId="0" applyNumberFormat="1" applyFont="1" applyFill="1" applyBorder="1" applyAlignment="1">
      <alignment horizontal="right" vertical="center"/>
    </xf>
    <xf numFmtId="2" fontId="13" fillId="15" borderId="1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2" fontId="13" fillId="4" borderId="58" xfId="0" applyNumberFormat="1" applyFont="1" applyFill="1" applyBorder="1" applyAlignment="1">
      <alignment horizontal="right" vertical="center"/>
    </xf>
    <xf numFmtId="2" fontId="13" fillId="15" borderId="60" xfId="0" applyNumberFormat="1" applyFont="1" applyFill="1" applyBorder="1" applyAlignment="1">
      <alignment horizontal="right" vertical="center"/>
    </xf>
    <xf numFmtId="10" fontId="13" fillId="15" borderId="59" xfId="0" applyNumberFormat="1" applyFont="1" applyFill="1" applyBorder="1" applyAlignment="1">
      <alignment horizontal="right" vertical="center"/>
    </xf>
    <xf numFmtId="0" fontId="6" fillId="0" borderId="19" xfId="0" applyFont="1" applyBorder="1" applyAlignment="1">
      <alignment vertical="center"/>
    </xf>
    <xf numFmtId="0" fontId="6" fillId="0" borderId="32" xfId="0" applyFont="1" applyBorder="1" applyAlignment="1">
      <alignment vertical="center"/>
    </xf>
    <xf numFmtId="0" fontId="36" fillId="0" borderId="27" xfId="0" quotePrefix="1" applyFont="1" applyBorder="1" applyAlignment="1">
      <alignment horizontal="center" vertical="center" wrapText="1"/>
    </xf>
    <xf numFmtId="0" fontId="7" fillId="2" borderId="61" xfId="1" applyFont="1" applyFill="1" applyBorder="1" applyAlignment="1">
      <alignment horizontal="center" vertical="center"/>
    </xf>
    <xf numFmtId="0" fontId="34" fillId="0" borderId="15" xfId="0" applyFont="1" applyBorder="1" applyAlignment="1">
      <alignment horizontal="center" vertical="center"/>
    </xf>
    <xf numFmtId="0" fontId="34" fillId="0" borderId="33" xfId="0" applyFont="1" applyBorder="1" applyAlignment="1">
      <alignment horizontal="center" vertical="center"/>
    </xf>
    <xf numFmtId="0" fontId="34" fillId="0" borderId="7" xfId="0" applyFont="1" applyBorder="1" applyAlignment="1">
      <alignment horizontal="center" vertical="center"/>
    </xf>
    <xf numFmtId="0" fontId="34"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174" fontId="13" fillId="14" borderId="23" xfId="1" applyNumberFormat="1" applyFont="1" applyFill="1" applyBorder="1" applyAlignment="1">
      <alignment horizontal="right" vertical="center"/>
    </xf>
    <xf numFmtId="174" fontId="13" fillId="14" borderId="24" xfId="1" applyNumberFormat="1" applyFont="1" applyFill="1" applyBorder="1" applyAlignment="1">
      <alignment horizontal="right" vertical="center"/>
    </xf>
    <xf numFmtId="174" fontId="13" fillId="4" borderId="37" xfId="1" applyNumberFormat="1" applyFont="1" applyFill="1" applyBorder="1" applyAlignment="1">
      <alignment horizontal="right" vertical="center"/>
    </xf>
    <xf numFmtId="173" fontId="15" fillId="4" borderId="22" xfId="0" applyNumberFormat="1" applyFont="1" applyFill="1" applyBorder="1" applyAlignment="1">
      <alignment horizontal="right" vertical="center" wrapText="1"/>
    </xf>
    <xf numFmtId="173" fontId="15" fillId="14" borderId="22" xfId="0" applyNumberFormat="1" applyFont="1" applyFill="1" applyBorder="1" applyAlignment="1">
      <alignment horizontal="right" vertical="center" wrapText="1"/>
    </xf>
    <xf numFmtId="173" fontId="13" fillId="5" borderId="23" xfId="1" applyNumberFormat="1" applyFont="1" applyFill="1" applyBorder="1" applyAlignment="1">
      <alignment horizontal="right" vertical="center"/>
    </xf>
    <xf numFmtId="173" fontId="15" fillId="4" borderId="14" xfId="0" applyNumberFormat="1" applyFont="1" applyFill="1" applyBorder="1" applyAlignment="1">
      <alignment horizontal="right" vertical="center" wrapText="1"/>
    </xf>
    <xf numFmtId="173" fontId="15" fillId="14" borderId="14" xfId="0" applyNumberFormat="1" applyFont="1" applyFill="1" applyBorder="1" applyAlignment="1">
      <alignment horizontal="right" vertical="center" wrapText="1"/>
    </xf>
    <xf numFmtId="173" fontId="13" fillId="5" borderId="24" xfId="1" applyNumberFormat="1" applyFont="1" applyFill="1" applyBorder="1" applyAlignment="1">
      <alignment horizontal="right" vertical="center"/>
    </xf>
    <xf numFmtId="173" fontId="15" fillId="4" borderId="26" xfId="0" applyNumberFormat="1" applyFont="1" applyFill="1" applyBorder="1" applyAlignment="1">
      <alignment horizontal="right" vertical="center" wrapText="1"/>
    </xf>
    <xf numFmtId="173" fontId="15" fillId="14" borderId="26" xfId="0" applyNumberFormat="1" applyFont="1" applyFill="1" applyBorder="1" applyAlignment="1">
      <alignment horizontal="right" vertical="center" wrapText="1"/>
    </xf>
    <xf numFmtId="173" fontId="13" fillId="5" borderId="27" xfId="1" applyNumberFormat="1" applyFont="1" applyFill="1" applyBorder="1" applyAlignment="1">
      <alignment horizontal="right" vertical="center"/>
    </xf>
    <xf numFmtId="174" fontId="13" fillId="4" borderId="28" xfId="0" applyNumberFormat="1" applyFont="1" applyFill="1" applyBorder="1" applyAlignment="1">
      <alignment horizontal="right" vertical="center" wrapText="1"/>
    </xf>
    <xf numFmtId="174" fontId="13" fillId="4" borderId="5" xfId="0" applyNumberFormat="1" applyFont="1" applyFill="1" applyBorder="1" applyAlignment="1">
      <alignment horizontal="right" vertical="center" wrapText="1"/>
    </xf>
    <xf numFmtId="174" fontId="13" fillId="4" borderId="3" xfId="0" applyNumberFormat="1" applyFont="1" applyFill="1" applyBorder="1" applyAlignment="1">
      <alignment horizontal="right" vertical="center" wrapText="1"/>
    </xf>
    <xf numFmtId="0" fontId="42" fillId="0" borderId="0" xfId="0" applyFont="1" applyBorder="1" applyAlignment="1">
      <alignment vertical="center" wrapText="1"/>
    </xf>
    <xf numFmtId="0" fontId="13" fillId="0" borderId="0" xfId="0" applyFont="1" applyAlignment="1">
      <alignment vertical="center"/>
    </xf>
    <xf numFmtId="0" fontId="42" fillId="0" borderId="0" xfId="0" applyFont="1" applyAlignment="1">
      <alignment vertical="center"/>
    </xf>
    <xf numFmtId="0" fontId="7" fillId="2" borderId="4" xfId="0" applyFont="1" applyFill="1" applyBorder="1" applyAlignment="1">
      <alignment horizontal="center" vertical="center" wrapText="1"/>
    </xf>
    <xf numFmtId="0" fontId="13" fillId="0" borderId="64" xfId="0" applyFont="1" applyBorder="1" applyAlignment="1">
      <alignment horizontal="center" vertical="center" wrapText="1"/>
    </xf>
    <xf numFmtId="0" fontId="5" fillId="0" borderId="65" xfId="0" applyFont="1" applyBorder="1" applyAlignment="1">
      <alignment vertical="center" wrapText="1"/>
    </xf>
    <xf numFmtId="0" fontId="7" fillId="2" borderId="3" xfId="1" applyFont="1" applyFill="1" applyBorder="1" applyAlignment="1">
      <alignment horizontal="left" vertical="center"/>
    </xf>
    <xf numFmtId="0" fontId="7" fillId="2" borderId="6" xfId="1" applyFont="1" applyFill="1" applyBorder="1" applyAlignment="1">
      <alignment horizontal="center" vertical="center" wrapText="1"/>
    </xf>
    <xf numFmtId="0" fontId="13" fillId="14" borderId="12" xfId="1" applyFont="1" applyFill="1" applyBorder="1" applyAlignment="1">
      <alignment horizontal="right" vertical="center"/>
    </xf>
    <xf numFmtId="0" fontId="13" fillId="14" borderId="22" xfId="1" applyFont="1" applyFill="1" applyBorder="1" applyAlignment="1">
      <alignment horizontal="right" vertical="center"/>
    </xf>
    <xf numFmtId="0" fontId="13" fillId="14" borderId="13" xfId="1" applyFont="1" applyFill="1" applyBorder="1" applyAlignment="1">
      <alignment horizontal="right" vertical="center"/>
    </xf>
    <xf numFmtId="0" fontId="13" fillId="14" borderId="14" xfId="1" applyFont="1" applyFill="1" applyBorder="1" applyAlignment="1">
      <alignment horizontal="right" vertical="center"/>
    </xf>
    <xf numFmtId="0" fontId="13" fillId="14" borderId="25" xfId="1" applyFont="1" applyFill="1" applyBorder="1" applyAlignment="1">
      <alignment horizontal="right" vertical="center"/>
    </xf>
    <xf numFmtId="0" fontId="13" fillId="14" borderId="26" xfId="1" applyFont="1" applyFill="1" applyBorder="1" applyAlignment="1">
      <alignment horizontal="right" vertical="center"/>
    </xf>
    <xf numFmtId="174" fontId="13" fillId="14" borderId="30" xfId="1" applyNumberFormat="1" applyFont="1" applyFill="1" applyBorder="1" applyAlignment="1">
      <alignment horizontal="right" vertical="center"/>
    </xf>
    <xf numFmtId="174" fontId="13" fillId="14" borderId="31" xfId="1" applyNumberFormat="1" applyFont="1" applyFill="1" applyBorder="1" applyAlignment="1">
      <alignment horizontal="right" vertical="center"/>
    </xf>
    <xf numFmtId="174" fontId="13" fillId="14" borderId="34" xfId="1" applyNumberFormat="1" applyFont="1" applyFill="1" applyBorder="1" applyAlignment="1">
      <alignment horizontal="right" vertical="center"/>
    </xf>
    <xf numFmtId="49" fontId="15" fillId="4" borderId="22" xfId="0" applyNumberFormat="1" applyFont="1" applyFill="1" applyBorder="1" applyAlignment="1">
      <alignment horizontal="left" vertical="center" wrapText="1"/>
    </xf>
    <xf numFmtId="0" fontId="15" fillId="4" borderId="22" xfId="0" applyNumberFormat="1" applyFont="1" applyFill="1" applyBorder="1" applyAlignment="1">
      <alignment horizontal="left" vertical="center" wrapText="1"/>
    </xf>
    <xf numFmtId="49" fontId="15" fillId="4" borderId="14"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0" fontId="15" fillId="4" borderId="26" xfId="0" applyNumberFormat="1"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14" borderId="26" xfId="0" applyFont="1" applyFill="1" applyBorder="1" applyAlignment="1">
      <alignment horizontal="center" vertical="center" wrapText="1"/>
    </xf>
    <xf numFmtId="174" fontId="13" fillId="14" borderId="35" xfId="1" applyNumberFormat="1" applyFont="1" applyFill="1" applyBorder="1" applyAlignment="1">
      <alignment horizontal="right" vertical="center"/>
    </xf>
    <xf numFmtId="174" fontId="13" fillId="14" borderId="36" xfId="1" applyNumberFormat="1" applyFont="1" applyFill="1" applyBorder="1" applyAlignment="1">
      <alignment horizontal="right" vertical="center"/>
    </xf>
    <xf numFmtId="2" fontId="13" fillId="14" borderId="36" xfId="1" applyNumberFormat="1" applyFont="1" applyFill="1" applyBorder="1" applyAlignment="1">
      <alignment horizontal="right" vertical="center"/>
    </xf>
    <xf numFmtId="175" fontId="13" fillId="14" borderId="36" xfId="1" applyNumberFormat="1" applyFont="1" applyFill="1" applyBorder="1" applyAlignment="1">
      <alignment horizontal="right" vertical="center"/>
    </xf>
    <xf numFmtId="10" fontId="13" fillId="4" borderId="24" xfId="2737" applyNumberFormat="1" applyFont="1" applyFill="1" applyBorder="1" applyAlignment="1">
      <alignment horizontal="right" vertical="center"/>
    </xf>
    <xf numFmtId="0" fontId="43" fillId="15" borderId="0" xfId="0" applyFont="1" applyFill="1" applyAlignment="1">
      <alignment horizontal="left" vertical="center"/>
    </xf>
    <xf numFmtId="174" fontId="13" fillId="15" borderId="1" xfId="1" applyNumberFormat="1" applyFont="1" applyFill="1" applyBorder="1" applyAlignment="1">
      <alignment horizontal="right" vertical="center"/>
    </xf>
    <xf numFmtId="174" fontId="13" fillId="15" borderId="58" xfId="1" applyNumberFormat="1" applyFont="1" applyFill="1" applyBorder="1" applyAlignment="1">
      <alignment horizontal="right" vertical="center"/>
    </xf>
    <xf numFmtId="0" fontId="13" fillId="15" borderId="66" xfId="0" applyNumberFormat="1" applyFont="1" applyFill="1" applyBorder="1" applyAlignment="1">
      <alignment horizontal="right" vertical="center" wrapText="1"/>
    </xf>
    <xf numFmtId="10" fontId="13" fillId="15" borderId="1" xfId="0" applyNumberFormat="1" applyFont="1" applyFill="1" applyBorder="1" applyAlignment="1">
      <alignment horizontal="right" vertical="center"/>
    </xf>
    <xf numFmtId="10" fontId="13" fillId="15" borderId="1" xfId="2737" applyNumberFormat="1" applyFont="1" applyFill="1" applyBorder="1" applyAlignment="1">
      <alignment horizontal="right" vertical="center"/>
    </xf>
    <xf numFmtId="49" fontId="13" fillId="15" borderId="1" xfId="1" applyNumberFormat="1" applyFont="1" applyFill="1" applyBorder="1" applyAlignment="1">
      <alignment horizontal="right" vertical="center"/>
    </xf>
    <xf numFmtId="2" fontId="13" fillId="14" borderId="15" xfId="1" applyNumberFormat="1" applyFont="1" applyFill="1" applyBorder="1" applyAlignment="1">
      <alignment horizontal="right" vertical="center"/>
    </xf>
    <xf numFmtId="175" fontId="13" fillId="14" borderId="15" xfId="1" applyNumberFormat="1" applyFont="1" applyFill="1" applyBorder="1" applyAlignment="1">
      <alignment horizontal="right" vertical="center"/>
    </xf>
    <xf numFmtId="10" fontId="13" fillId="5" borderId="23" xfId="2737" applyNumberFormat="1" applyFont="1" applyFill="1" applyBorder="1" applyAlignment="1">
      <alignment horizontal="right" vertical="center"/>
    </xf>
    <xf numFmtId="177" fontId="13" fillId="5" borderId="24" xfId="2737" applyNumberFormat="1" applyFont="1" applyFill="1" applyBorder="1" applyAlignment="1">
      <alignment horizontal="right" vertical="center"/>
    </xf>
    <xf numFmtId="10" fontId="13" fillId="5" borderId="27" xfId="2737" applyNumberFormat="1" applyFont="1" applyFill="1" applyBorder="1" applyAlignment="1">
      <alignment horizontal="right" vertical="center"/>
    </xf>
    <xf numFmtId="0" fontId="17" fillId="15" borderId="0" xfId="7" applyFont="1" applyFill="1" applyBorder="1" applyAlignment="1" applyProtection="1">
      <alignment vertical="center"/>
    </xf>
    <xf numFmtId="0" fontId="4" fillId="0" borderId="61" xfId="0" applyFont="1" applyBorder="1" applyAlignment="1">
      <alignment horizontal="center" vertical="center"/>
    </xf>
    <xf numFmtId="0" fontId="7" fillId="2" borderId="61" xfId="0" applyFont="1" applyFill="1" applyBorder="1" applyAlignment="1">
      <alignment horizontal="center" vertical="center" wrapText="1"/>
    </xf>
    <xf numFmtId="0" fontId="13" fillId="14" borderId="16" xfId="1" applyFont="1" applyFill="1" applyBorder="1" applyAlignment="1">
      <alignment horizontal="right" vertical="center"/>
    </xf>
    <xf numFmtId="0" fontId="13" fillId="14" borderId="15" xfId="1" applyFont="1" applyFill="1" applyBorder="1" applyAlignment="1">
      <alignment horizontal="right" vertical="center"/>
    </xf>
    <xf numFmtId="0" fontId="13" fillId="14" borderId="33" xfId="1" applyFont="1" applyFill="1" applyBorder="1" applyAlignment="1">
      <alignment horizontal="right" vertical="center"/>
    </xf>
    <xf numFmtId="0" fontId="13" fillId="15" borderId="66" xfId="1" applyFont="1" applyFill="1" applyBorder="1" applyAlignment="1">
      <alignment horizontal="right" vertical="center"/>
    </xf>
    <xf numFmtId="0" fontId="13" fillId="15" borderId="1" xfId="1" applyFont="1" applyFill="1" applyBorder="1" applyAlignment="1">
      <alignment horizontal="right" vertical="center"/>
    </xf>
    <xf numFmtId="0" fontId="13" fillId="15" borderId="58" xfId="1" applyFont="1" applyFill="1" applyBorder="1" applyAlignment="1">
      <alignment horizontal="right" vertical="center"/>
    </xf>
    <xf numFmtId="0" fontId="0" fillId="15" borderId="0" xfId="0" applyFill="1" applyAlignment="1">
      <alignment vertical="center"/>
    </xf>
    <xf numFmtId="0" fontId="14" fillId="15" borderId="0" xfId="0" applyFont="1" applyFill="1" applyBorder="1" applyAlignment="1">
      <alignment horizontal="left" vertical="center" wrapText="1"/>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10" fontId="13" fillId="4" borderId="36" xfId="2737" applyNumberFormat="1" applyFont="1" applyFill="1" applyBorder="1" applyAlignment="1">
      <alignment horizontal="right" vertical="center" wrapText="1"/>
    </xf>
    <xf numFmtId="10" fontId="13" fillId="4" borderId="24" xfId="2737" applyNumberFormat="1" applyFont="1" applyFill="1" applyBorder="1" applyAlignment="1">
      <alignment horizontal="right" vertical="center" wrapText="1"/>
    </xf>
    <xf numFmtId="20" fontId="13" fillId="14" borderId="14" xfId="1" applyNumberFormat="1" applyFont="1" applyFill="1" applyBorder="1" applyAlignment="1">
      <alignment horizontal="right" vertical="center"/>
    </xf>
    <xf numFmtId="10" fontId="13" fillId="14" borderId="14" xfId="1" applyNumberFormat="1" applyFont="1" applyFill="1" applyBorder="1" applyAlignment="1">
      <alignment horizontal="right" vertical="center"/>
    </xf>
    <xf numFmtId="9" fontId="13" fillId="14" borderId="14" xfId="1" applyNumberFormat="1" applyFont="1" applyFill="1" applyBorder="1" applyAlignment="1">
      <alignment horizontal="right" vertical="center"/>
    </xf>
    <xf numFmtId="10" fontId="13" fillId="14" borderId="26" xfId="1" applyNumberFormat="1" applyFont="1" applyFill="1" applyBorder="1" applyAlignment="1">
      <alignment horizontal="right" vertical="center"/>
    </xf>
    <xf numFmtId="10" fontId="13" fillId="14" borderId="14" xfId="2737" applyNumberFormat="1" applyFont="1" applyFill="1" applyBorder="1" applyAlignment="1">
      <alignment vertical="center"/>
    </xf>
    <xf numFmtId="10" fontId="13" fillId="5" borderId="24" xfId="2737" applyNumberFormat="1" applyFont="1" applyFill="1" applyBorder="1" applyAlignment="1">
      <alignment horizontal="right" vertical="center"/>
    </xf>
    <xf numFmtId="10" fontId="13" fillId="5" borderId="65" xfId="2737" applyNumberFormat="1" applyFont="1" applyFill="1" applyBorder="1" applyAlignment="1">
      <alignment horizontal="right" vertical="center"/>
    </xf>
    <xf numFmtId="10" fontId="13" fillId="5" borderId="53" xfId="2737" applyNumberFormat="1" applyFont="1" applyFill="1" applyBorder="1" applyAlignment="1">
      <alignment horizontal="right" vertical="center"/>
    </xf>
    <xf numFmtId="177" fontId="13" fillId="14" borderId="14" xfId="1" applyNumberFormat="1" applyFont="1" applyFill="1" applyBorder="1" applyAlignment="1">
      <alignment horizontal="right" vertical="center"/>
    </xf>
    <xf numFmtId="10" fontId="13" fillId="4" borderId="36" xfId="2737" applyNumberFormat="1" applyFont="1" applyFill="1" applyBorder="1" applyAlignment="1">
      <alignment horizontal="right" vertical="center"/>
    </xf>
    <xf numFmtId="9" fontId="13" fillId="5" borderId="23" xfId="2737" applyNumberFormat="1" applyFont="1" applyFill="1" applyBorder="1" applyAlignment="1">
      <alignment horizontal="right" vertical="center"/>
    </xf>
    <xf numFmtId="9" fontId="13" fillId="5" borderId="24" xfId="2737" applyNumberFormat="1" applyFont="1" applyFill="1" applyBorder="1" applyAlignment="1">
      <alignment horizontal="right" vertical="center"/>
    </xf>
    <xf numFmtId="9" fontId="13" fillId="5" borderId="24" xfId="2737" quotePrefix="1" applyNumberFormat="1" applyFont="1" applyFill="1" applyBorder="1" applyAlignment="1">
      <alignment horizontal="right" vertical="center"/>
    </xf>
    <xf numFmtId="9" fontId="13" fillId="5" borderId="27" xfId="2737" applyNumberFormat="1" applyFont="1" applyFill="1" applyBorder="1" applyAlignment="1">
      <alignment horizontal="right" vertical="center"/>
    </xf>
    <xf numFmtId="10" fontId="13" fillId="14" borderId="37" xfId="2737" applyNumberFormat="1" applyFont="1" applyFill="1" applyBorder="1" applyAlignment="1">
      <alignment vertical="center"/>
    </xf>
    <xf numFmtId="10" fontId="13" fillId="14" borderId="26" xfId="2737" applyNumberFormat="1" applyFont="1" applyFill="1" applyBorder="1" applyAlignment="1">
      <alignment vertical="center"/>
    </xf>
    <xf numFmtId="1" fontId="13" fillId="14" borderId="4" xfId="78" applyNumberFormat="1" applyFont="1" applyFill="1" applyBorder="1" applyAlignment="1">
      <alignment horizontal="right" vertical="center"/>
    </xf>
    <xf numFmtId="1" fontId="13" fillId="14" borderId="5" xfId="78" applyNumberFormat="1" applyFont="1" applyFill="1" applyBorder="1" applyAlignment="1">
      <alignment horizontal="right" vertical="center"/>
    </xf>
    <xf numFmtId="1" fontId="13" fillId="14" borderId="3" xfId="78" applyNumberFormat="1" applyFont="1" applyFill="1" applyBorder="1" applyAlignment="1">
      <alignment horizontal="right" vertical="center"/>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lignment horizontal="left" vertical="center"/>
    </xf>
    <xf numFmtId="0" fontId="7"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9" xfId="5" applyFont="1" applyFill="1" applyBorder="1" applyAlignment="1">
      <alignment horizontal="left" vertical="center"/>
    </xf>
    <xf numFmtId="0" fontId="7" fillId="2" borderId="4" xfId="5" applyFont="1" applyFill="1" applyBorder="1" applyAlignment="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4" fillId="0" borderId="17" xfId="7" applyNumberFormat="1" applyFont="1" applyFill="1" applyBorder="1" applyAlignment="1" applyProtection="1">
      <alignment horizontal="center"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4" fontId="13" fillId="4" borderId="62" xfId="1" applyNumberFormat="1" applyFont="1" applyFill="1" applyBorder="1" applyAlignment="1">
      <alignment horizontal="right" vertical="center"/>
    </xf>
    <xf numFmtId="174" fontId="13" fillId="4" borderId="63" xfId="1" applyNumberFormat="1" applyFont="1" applyFill="1" applyBorder="1" applyAlignment="1">
      <alignment horizontal="right" vertical="center"/>
    </xf>
    <xf numFmtId="174" fontId="13" fillId="4" borderId="55" xfId="1" applyNumberFormat="1" applyFont="1" applyFill="1" applyBorder="1" applyAlignment="1">
      <alignment horizontal="righ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80" zoomScaleNormal="80" workbookViewId="0">
      <selection activeCell="G13" sqref="G13"/>
    </sheetView>
  </sheetViews>
  <sheetFormatPr defaultColWidth="0" defaultRowHeight="14.25" zeroHeight="1"/>
  <cols>
    <col min="1" max="1" width="1.75" style="214" customWidth="1"/>
    <col min="2" max="6" width="8.75" style="214" customWidth="1"/>
    <col min="7" max="7" width="33.875" style="214" bestFit="1" customWidth="1"/>
    <col min="8" max="15" width="8.75" style="214" customWidth="1"/>
    <col min="16" max="16" width="1.75" style="214" customWidth="1"/>
    <col min="17" max="22" width="0" style="214" hidden="1" customWidth="1"/>
    <col min="23" max="16384" width="8.75" style="214" hidden="1"/>
  </cols>
  <sheetData>
    <row r="1" spans="2:15" ht="7.15" customHeight="1"/>
    <row r="2" spans="2:15" ht="19.5">
      <c r="B2" s="215" t="s">
        <v>260</v>
      </c>
    </row>
    <row r="3" spans="2:15"/>
    <row r="4" spans="2:15" ht="16.5">
      <c r="B4" s="267" t="s">
        <v>256</v>
      </c>
    </row>
    <row r="5" spans="2:15">
      <c r="B5" s="315" t="s">
        <v>261</v>
      </c>
      <c r="C5" s="315"/>
      <c r="D5" s="315"/>
      <c r="E5" s="315"/>
      <c r="F5" s="315"/>
      <c r="G5" s="315"/>
      <c r="H5" s="315"/>
      <c r="I5" s="315"/>
      <c r="J5" s="315"/>
      <c r="K5" s="315"/>
      <c r="L5" s="315"/>
      <c r="M5" s="315"/>
      <c r="N5" s="315"/>
      <c r="O5" s="315"/>
    </row>
    <row r="6" spans="2:15">
      <c r="B6" s="315"/>
      <c r="C6" s="315"/>
      <c r="D6" s="315"/>
      <c r="E6" s="315"/>
      <c r="F6" s="315"/>
      <c r="G6" s="315"/>
      <c r="H6" s="315"/>
      <c r="I6" s="315"/>
      <c r="J6" s="315"/>
      <c r="K6" s="315"/>
      <c r="L6" s="315"/>
      <c r="M6" s="315"/>
      <c r="N6" s="315"/>
      <c r="O6" s="315"/>
    </row>
    <row r="7" spans="2:15">
      <c r="B7" s="315"/>
      <c r="C7" s="315"/>
      <c r="D7" s="315"/>
      <c r="E7" s="315"/>
      <c r="F7" s="315"/>
      <c r="G7" s="315"/>
      <c r="H7" s="315"/>
      <c r="I7" s="315"/>
      <c r="J7" s="315"/>
      <c r="K7" s="315"/>
      <c r="L7" s="315"/>
      <c r="M7" s="315"/>
      <c r="N7" s="315"/>
      <c r="O7" s="315"/>
    </row>
    <row r="8" spans="2:15">
      <c r="B8" s="315"/>
      <c r="C8" s="315"/>
      <c r="D8" s="315"/>
      <c r="E8" s="315"/>
      <c r="F8" s="315"/>
      <c r="G8" s="315"/>
      <c r="H8" s="315"/>
      <c r="I8" s="315"/>
      <c r="J8" s="315"/>
      <c r="K8" s="315"/>
      <c r="L8" s="315"/>
      <c r="M8" s="315"/>
      <c r="N8" s="315"/>
      <c r="O8" s="315"/>
    </row>
    <row r="9" spans="2:15">
      <c r="B9" s="315"/>
      <c r="C9" s="315"/>
      <c r="D9" s="315"/>
      <c r="E9" s="315"/>
      <c r="F9" s="315"/>
      <c r="G9" s="315"/>
      <c r="H9" s="315"/>
      <c r="I9" s="315"/>
      <c r="J9" s="315"/>
      <c r="K9" s="315"/>
      <c r="L9" s="315"/>
      <c r="M9" s="315"/>
      <c r="N9" s="315"/>
      <c r="O9" s="315"/>
    </row>
    <row r="10" spans="2:15">
      <c r="B10" s="315"/>
      <c r="C10" s="315"/>
      <c r="D10" s="315"/>
      <c r="E10" s="315"/>
      <c r="F10" s="315"/>
      <c r="G10" s="315"/>
      <c r="H10" s="315"/>
      <c r="I10" s="315"/>
      <c r="J10" s="315"/>
      <c r="K10" s="315"/>
      <c r="L10" s="315"/>
      <c r="M10" s="315"/>
      <c r="N10" s="315"/>
      <c r="O10" s="315"/>
    </row>
    <row r="11" spans="2:15"/>
    <row r="12" spans="2:15" ht="16.5">
      <c r="B12" s="267" t="s">
        <v>258</v>
      </c>
    </row>
    <row r="13" spans="2:15" ht="13.9" customHeight="1">
      <c r="B13" s="216" t="s">
        <v>259</v>
      </c>
      <c r="C13" s="216"/>
      <c r="D13" s="216"/>
      <c r="E13" s="216"/>
      <c r="F13" s="216"/>
      <c r="G13" s="217" t="s">
        <v>203</v>
      </c>
      <c r="H13" s="216" t="s">
        <v>263</v>
      </c>
      <c r="I13" s="216"/>
      <c r="J13" s="216"/>
      <c r="K13" s="216"/>
      <c r="L13" s="216"/>
      <c r="M13" s="216"/>
      <c r="N13" s="216"/>
      <c r="O13" s="216"/>
    </row>
    <row r="14" spans="2:15">
      <c r="B14" s="216"/>
      <c r="C14" s="216"/>
      <c r="D14" s="216"/>
      <c r="E14" s="216"/>
      <c r="F14" s="216"/>
      <c r="G14" s="216"/>
      <c r="H14" s="216"/>
      <c r="I14" s="216"/>
      <c r="J14" s="216"/>
      <c r="K14" s="216"/>
      <c r="L14" s="216"/>
      <c r="M14" s="216"/>
      <c r="N14" s="216"/>
      <c r="O14" s="216"/>
    </row>
    <row r="15" spans="2:15">
      <c r="B15" s="315" t="s">
        <v>264</v>
      </c>
      <c r="C15" s="315"/>
      <c r="D15" s="315"/>
      <c r="E15" s="315"/>
      <c r="F15" s="315"/>
      <c r="G15" s="315"/>
      <c r="H15" s="315"/>
      <c r="I15" s="315"/>
      <c r="J15" s="315"/>
      <c r="K15" s="315"/>
      <c r="L15" s="315"/>
      <c r="M15" s="315"/>
      <c r="N15" s="315"/>
      <c r="O15" s="315"/>
    </row>
    <row r="16" spans="2:15">
      <c r="B16" s="315"/>
      <c r="C16" s="315"/>
      <c r="D16" s="315"/>
      <c r="E16" s="315"/>
      <c r="F16" s="315"/>
      <c r="G16" s="315"/>
      <c r="H16" s="315"/>
      <c r="I16" s="315"/>
      <c r="J16" s="315"/>
      <c r="K16" s="315"/>
      <c r="L16" s="315"/>
      <c r="M16" s="315"/>
      <c r="N16" s="315"/>
      <c r="O16" s="315"/>
    </row>
    <row r="17" spans="2:15">
      <c r="B17" s="216"/>
      <c r="C17" s="216"/>
      <c r="D17" s="216"/>
      <c r="E17" s="216"/>
      <c r="F17" s="216"/>
      <c r="G17" s="216"/>
      <c r="H17" s="216"/>
      <c r="I17" s="216"/>
      <c r="J17" s="216"/>
      <c r="K17" s="216"/>
      <c r="L17" s="216"/>
      <c r="M17" s="216"/>
      <c r="N17" s="216"/>
      <c r="O17" s="216"/>
    </row>
    <row r="18" spans="2:15"/>
    <row r="19" spans="2:15" ht="16.5">
      <c r="B19" s="267" t="s">
        <v>257</v>
      </c>
    </row>
    <row r="20" spans="2:15">
      <c r="B20" s="315" t="s">
        <v>262</v>
      </c>
      <c r="C20" s="315"/>
      <c r="D20" s="315"/>
      <c r="E20" s="315"/>
      <c r="F20" s="315"/>
      <c r="G20" s="315"/>
      <c r="H20" s="315"/>
      <c r="I20" s="315"/>
      <c r="J20" s="315"/>
      <c r="K20" s="315"/>
      <c r="L20" s="315"/>
      <c r="M20" s="315"/>
      <c r="N20" s="315"/>
      <c r="O20" s="315"/>
    </row>
    <row r="21" spans="2:15">
      <c r="B21" s="315"/>
      <c r="C21" s="315"/>
      <c r="D21" s="315"/>
      <c r="E21" s="315"/>
      <c r="F21" s="315"/>
      <c r="G21" s="315"/>
      <c r="H21" s="315"/>
      <c r="I21" s="315"/>
      <c r="J21" s="315"/>
      <c r="K21" s="315"/>
      <c r="L21" s="315"/>
      <c r="M21" s="315"/>
      <c r="N21" s="315"/>
      <c r="O21" s="315"/>
    </row>
    <row r="22" spans="2:15">
      <c r="B22" s="315"/>
      <c r="C22" s="315"/>
      <c r="D22" s="315"/>
      <c r="E22" s="315"/>
      <c r="F22" s="315"/>
      <c r="G22" s="315"/>
      <c r="H22" s="315"/>
      <c r="I22" s="315"/>
      <c r="J22" s="315"/>
      <c r="K22" s="315"/>
      <c r="L22" s="315"/>
      <c r="M22" s="315"/>
      <c r="N22" s="315"/>
      <c r="O22" s="315"/>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opLeftCell="A2" workbookViewId="0">
      <selection activeCell="B26" sqref="B26"/>
    </sheetView>
  </sheetViews>
  <sheetFormatPr defaultColWidth="4" defaultRowHeight="14.25"/>
  <cols>
    <col min="1" max="1" width="4" style="185"/>
    <col min="2" max="2" width="32.25" style="185" bestFit="1" customWidth="1"/>
    <col min="3" max="16384" width="4" style="185"/>
  </cols>
  <sheetData>
    <row r="2" spans="2:2" ht="15.75">
      <c r="B2" s="188" t="s">
        <v>201</v>
      </c>
    </row>
    <row r="3" spans="2:2">
      <c r="B3" s="186" t="s">
        <v>219</v>
      </c>
    </row>
    <row r="4" spans="2:2">
      <c r="B4" s="186" t="s">
        <v>202</v>
      </c>
    </row>
    <row r="5" spans="2:2">
      <c r="B5" s="186" t="s">
        <v>203</v>
      </c>
    </row>
    <row r="6" spans="2:2">
      <c r="B6" s="186" t="s">
        <v>204</v>
      </c>
    </row>
    <row r="7" spans="2:2">
      <c r="B7" s="186" t="s">
        <v>205</v>
      </c>
    </row>
    <row r="8" spans="2:2">
      <c r="B8" s="187" t="s">
        <v>217</v>
      </c>
    </row>
    <row r="9" spans="2:2">
      <c r="B9" s="186" t="s">
        <v>206</v>
      </c>
    </row>
    <row r="10" spans="2:2">
      <c r="B10" s="186" t="s">
        <v>207</v>
      </c>
    </row>
    <row r="11" spans="2:2">
      <c r="B11" s="186" t="s">
        <v>208</v>
      </c>
    </row>
    <row r="12" spans="2:2">
      <c r="B12" s="187" t="s">
        <v>218</v>
      </c>
    </row>
    <row r="13" spans="2:2">
      <c r="B13" s="186" t="s">
        <v>210</v>
      </c>
    </row>
    <row r="14" spans="2:2">
      <c r="B14" s="186" t="s">
        <v>211</v>
      </c>
    </row>
    <row r="15" spans="2:2">
      <c r="B15" s="186" t="s">
        <v>212</v>
      </c>
    </row>
    <row r="16" spans="2:2">
      <c r="B16" s="186" t="s">
        <v>209</v>
      </c>
    </row>
    <row r="17" spans="2:2">
      <c r="B17" s="186" t="s">
        <v>213</v>
      </c>
    </row>
    <row r="18" spans="2:2">
      <c r="B18" s="186" t="s">
        <v>214</v>
      </c>
    </row>
    <row r="19" spans="2:2">
      <c r="B19" s="186" t="s">
        <v>215</v>
      </c>
    </row>
    <row r="20" spans="2:2">
      <c r="B20" s="186" t="s">
        <v>216</v>
      </c>
    </row>
    <row r="21" spans="2:2">
      <c r="B21" s="186"/>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80" zoomScaleNormal="80" workbookViewId="0">
      <selection activeCell="G12" sqref="G12"/>
    </sheetView>
  </sheetViews>
  <sheetFormatPr defaultColWidth="0" defaultRowHeight="14.25" zeroHeight="1"/>
  <cols>
    <col min="1" max="1" width="2.75" style="2" customWidth="1"/>
    <col min="2" max="2" width="6.75" style="2" customWidth="1"/>
    <col min="3" max="3" width="57.625" style="2" customWidth="1"/>
    <col min="4" max="4" width="10.25" style="2" bestFit="1" customWidth="1"/>
    <col min="5" max="5" width="7.75" style="2" bestFit="1" customWidth="1"/>
    <col min="6" max="6" width="5.75" style="2" customWidth="1"/>
    <col min="7" max="17" width="12.75" style="2" customWidth="1"/>
    <col min="18" max="18" width="5.75" style="2" customWidth="1"/>
    <col min="19" max="16384" width="8.75" style="2" hidden="1"/>
  </cols>
  <sheetData>
    <row r="1" spans="2:17" ht="20.25">
      <c r="B1" s="20" t="s">
        <v>99</v>
      </c>
      <c r="C1" s="20"/>
      <c r="D1" s="20"/>
      <c r="E1" s="20"/>
      <c r="F1" s="20"/>
      <c r="G1" s="20"/>
      <c r="H1" s="20"/>
      <c r="I1" s="20"/>
      <c r="J1" s="20"/>
      <c r="K1" s="20"/>
      <c r="L1" s="20"/>
      <c r="M1" s="20"/>
      <c r="N1" s="20"/>
      <c r="O1" s="20"/>
      <c r="P1" s="20"/>
      <c r="Q1" s="90" t="str">
        <f>Cover!$G$13</f>
        <v>Anglian Water</v>
      </c>
    </row>
    <row r="2" spans="2:17" ht="15" thickBot="1"/>
    <row r="3" spans="2:17" ht="41.25" thickBot="1">
      <c r="B3" s="325" t="s">
        <v>49</v>
      </c>
      <c r="C3" s="326"/>
      <c r="D3" s="21" t="s">
        <v>101</v>
      </c>
      <c r="E3" s="22" t="s">
        <v>51</v>
      </c>
      <c r="F3" s="23" t="s">
        <v>52</v>
      </c>
      <c r="G3" s="21" t="s">
        <v>0</v>
      </c>
      <c r="H3" s="21" t="s">
        <v>1</v>
      </c>
      <c r="I3" s="70" t="s">
        <v>266</v>
      </c>
      <c r="J3" s="17" t="s">
        <v>243</v>
      </c>
      <c r="K3" s="21" t="s">
        <v>242</v>
      </c>
      <c r="L3" s="21" t="s">
        <v>9</v>
      </c>
      <c r="M3" s="21" t="s">
        <v>10</v>
      </c>
      <c r="N3" s="21" t="s">
        <v>11</v>
      </c>
      <c r="O3" s="21" t="s">
        <v>12</v>
      </c>
      <c r="P3" s="21" t="s">
        <v>13</v>
      </c>
      <c r="Q3" s="70" t="s">
        <v>239</v>
      </c>
    </row>
    <row r="4" spans="2:17" ht="15" thickBot="1"/>
    <row r="5" spans="2:17" ht="12.6" customHeight="1" thickBot="1">
      <c r="B5" s="34" t="s">
        <v>53</v>
      </c>
      <c r="C5" s="35" t="s">
        <v>103</v>
      </c>
      <c r="D5" s="18"/>
      <c r="E5" s="19"/>
      <c r="F5" s="19"/>
    </row>
    <row r="6" spans="2:17" ht="12.6" customHeight="1">
      <c r="B6" s="87">
        <v>1</v>
      </c>
      <c r="C6" s="27" t="s">
        <v>2</v>
      </c>
      <c r="D6" s="41" t="s">
        <v>100</v>
      </c>
      <c r="E6" s="42" t="s">
        <v>102</v>
      </c>
      <c r="F6" s="140">
        <v>3</v>
      </c>
      <c r="G6" s="262">
        <v>275.00299999999999</v>
      </c>
      <c r="H6" s="218">
        <v>274.98500000000001</v>
      </c>
      <c r="I6" s="268"/>
      <c r="J6" s="3"/>
      <c r="K6" s="3"/>
      <c r="L6" s="3"/>
      <c r="M6" s="3"/>
      <c r="N6" s="3"/>
      <c r="O6" s="3"/>
      <c r="P6" s="3"/>
      <c r="Q6" s="3"/>
    </row>
    <row r="7" spans="2:17" ht="12.6" customHeight="1">
      <c r="B7" s="88">
        <v>2</v>
      </c>
      <c r="C7" s="29" t="s">
        <v>3</v>
      </c>
      <c r="D7" s="43" t="s">
        <v>105</v>
      </c>
      <c r="E7" s="38" t="s">
        <v>102</v>
      </c>
      <c r="F7" s="50">
        <v>3</v>
      </c>
      <c r="G7" s="263">
        <v>863.05899999999997</v>
      </c>
      <c r="H7" s="219">
        <v>889.92100000000005</v>
      </c>
      <c r="I7" s="268"/>
      <c r="J7" s="3"/>
      <c r="K7" s="3"/>
      <c r="L7" s="3"/>
      <c r="M7" s="3"/>
      <c r="N7" s="3"/>
      <c r="O7" s="3"/>
      <c r="P7" s="3"/>
      <c r="Q7" s="3"/>
    </row>
    <row r="8" spans="2:17" ht="12.6" customHeight="1" thickBot="1">
      <c r="B8" s="88">
        <v>3</v>
      </c>
      <c r="C8" s="29" t="s">
        <v>265</v>
      </c>
      <c r="D8" s="43" t="s">
        <v>254</v>
      </c>
      <c r="E8" s="38" t="s">
        <v>102</v>
      </c>
      <c r="F8" s="50">
        <v>3</v>
      </c>
      <c r="G8" s="263">
        <v>1733.13</v>
      </c>
      <c r="H8" s="219">
        <v>1913.4</v>
      </c>
      <c r="I8" s="269"/>
      <c r="J8" s="3"/>
      <c r="K8" s="3"/>
      <c r="L8" s="3"/>
      <c r="M8" s="3"/>
      <c r="N8" s="3"/>
      <c r="O8" s="3"/>
      <c r="P8" s="3"/>
      <c r="Q8" s="3"/>
    </row>
    <row r="9" spans="2:17" ht="12.6" customHeight="1">
      <c r="B9" s="88">
        <v>4</v>
      </c>
      <c r="C9" s="29" t="s">
        <v>112</v>
      </c>
      <c r="D9" s="43" t="s">
        <v>106</v>
      </c>
      <c r="E9" s="38" t="s">
        <v>107</v>
      </c>
      <c r="F9" s="50">
        <v>2</v>
      </c>
      <c r="G9" s="264">
        <v>172</v>
      </c>
      <c r="H9" s="274">
        <v>142.24</v>
      </c>
      <c r="I9" s="276">
        <f>IF(ISERROR((H9-G9)/G9),"-",(H9-G9)/G9)</f>
        <v>-0.17302325581395345</v>
      </c>
      <c r="J9" s="1"/>
      <c r="K9" s="1"/>
      <c r="L9" s="1"/>
      <c r="M9" s="1"/>
      <c r="N9" s="1"/>
      <c r="O9" s="1"/>
      <c r="P9" s="1"/>
      <c r="Q9" s="1"/>
    </row>
    <row r="10" spans="2:17" ht="12.6" customHeight="1">
      <c r="B10" s="88">
        <v>5</v>
      </c>
      <c r="C10" s="29" t="s">
        <v>114</v>
      </c>
      <c r="D10" s="43" t="s">
        <v>108</v>
      </c>
      <c r="E10" s="38" t="s">
        <v>110</v>
      </c>
      <c r="F10" s="50">
        <v>1</v>
      </c>
      <c r="G10" s="265">
        <v>4.4000000000000004</v>
      </c>
      <c r="H10" s="275">
        <v>3.5</v>
      </c>
      <c r="I10" s="277">
        <f t="shared" ref="I10:I12" si="0">IF(ISERROR((H10-G10)/G10),"-",(H10-G10)/G10)</f>
        <v>-0.20454545454545461</v>
      </c>
      <c r="J10" s="1"/>
      <c r="K10" s="1"/>
      <c r="L10" s="1"/>
      <c r="M10" s="1"/>
      <c r="N10" s="1"/>
      <c r="O10" s="1"/>
      <c r="P10" s="1"/>
      <c r="Q10" s="1"/>
    </row>
    <row r="11" spans="2:17" ht="12.6" customHeight="1">
      <c r="B11" s="88">
        <v>6</v>
      </c>
      <c r="C11" s="29" t="s">
        <v>113</v>
      </c>
      <c r="D11" s="43" t="s">
        <v>109</v>
      </c>
      <c r="E11" s="38" t="s">
        <v>111</v>
      </c>
      <c r="F11" s="50">
        <v>1</v>
      </c>
      <c r="G11" s="265">
        <v>82.7</v>
      </c>
      <c r="H11" s="275">
        <v>62.9</v>
      </c>
      <c r="I11" s="277">
        <f t="shared" si="0"/>
        <v>-0.23941958887545348</v>
      </c>
      <c r="J11" s="1"/>
      <c r="K11" s="1"/>
      <c r="L11" s="1"/>
      <c r="M11" s="1"/>
      <c r="N11" s="1"/>
      <c r="O11" s="1"/>
      <c r="P11" s="1"/>
      <c r="Q11" s="1"/>
    </row>
    <row r="12" spans="2:17" ht="12.6" customHeight="1" thickBot="1">
      <c r="B12" s="88">
        <v>7</v>
      </c>
      <c r="C12" s="29" t="s">
        <v>4</v>
      </c>
      <c r="D12" s="43"/>
      <c r="E12" s="38" t="s">
        <v>111</v>
      </c>
      <c r="F12" s="141">
        <v>2</v>
      </c>
      <c r="G12" s="138">
        <v>136.19999999999999</v>
      </c>
      <c r="H12" s="274">
        <v>130.69999999999999</v>
      </c>
      <c r="I12" s="278">
        <f t="shared" si="0"/>
        <v>-4.0381791483113071E-2</v>
      </c>
      <c r="J12" s="4"/>
      <c r="K12" s="4"/>
      <c r="L12" s="4"/>
      <c r="M12" s="4"/>
      <c r="N12" s="4"/>
      <c r="O12" s="4"/>
      <c r="P12" s="4"/>
      <c r="Q12" s="4"/>
    </row>
    <row r="13" spans="2:17" ht="12" customHeight="1">
      <c r="B13" s="88">
        <v>8</v>
      </c>
      <c r="C13" s="29" t="s">
        <v>5</v>
      </c>
      <c r="D13" s="43"/>
      <c r="E13" s="38" t="s">
        <v>115</v>
      </c>
      <c r="F13" s="141">
        <v>2</v>
      </c>
      <c r="G13" s="294">
        <v>2.1999999999999999E-2</v>
      </c>
      <c r="H13" s="295">
        <v>2.23E-2</v>
      </c>
      <c r="I13" s="270"/>
      <c r="J13" s="3"/>
      <c r="K13" s="3"/>
      <c r="L13" s="3"/>
      <c r="M13" s="3"/>
      <c r="N13" s="3"/>
      <c r="O13" s="3"/>
      <c r="P13" s="3"/>
      <c r="Q13" s="3"/>
    </row>
    <row r="14" spans="2:17" ht="12.6" customHeight="1">
      <c r="B14" s="88">
        <v>9</v>
      </c>
      <c r="C14" s="29" t="s">
        <v>6</v>
      </c>
      <c r="D14" s="43"/>
      <c r="E14" s="38" t="s">
        <v>115</v>
      </c>
      <c r="F14" s="141">
        <v>2</v>
      </c>
      <c r="G14" s="305">
        <v>3.5400000000000001E-2</v>
      </c>
      <c r="H14" s="266">
        <v>2.4E-2</v>
      </c>
      <c r="I14" s="271"/>
      <c r="J14" s="3"/>
      <c r="K14" s="3"/>
      <c r="L14" s="3"/>
      <c r="M14" s="3"/>
      <c r="N14" s="3"/>
      <c r="O14" s="3"/>
      <c r="P14" s="3"/>
      <c r="Q14" s="3"/>
    </row>
    <row r="15" spans="2:17" ht="12.6" customHeight="1">
      <c r="B15" s="88">
        <v>10</v>
      </c>
      <c r="C15" s="29" t="s">
        <v>7</v>
      </c>
      <c r="D15" s="43"/>
      <c r="E15" s="38" t="s">
        <v>115</v>
      </c>
      <c r="F15" s="141">
        <v>2</v>
      </c>
      <c r="G15" s="305">
        <v>4.5600000000000002E-2</v>
      </c>
      <c r="H15" s="266">
        <v>3.4000000000000002E-2</v>
      </c>
      <c r="I15" s="272"/>
      <c r="J15" s="66"/>
      <c r="K15" s="66"/>
      <c r="L15" s="4"/>
      <c r="M15" s="4"/>
      <c r="N15" s="4"/>
      <c r="O15" s="4"/>
      <c r="P15" s="4"/>
      <c r="Q15" s="4"/>
    </row>
    <row r="16" spans="2:17" ht="15" customHeight="1" thickBot="1">
      <c r="B16" s="89">
        <v>11</v>
      </c>
      <c r="C16" s="32" t="s">
        <v>8</v>
      </c>
      <c r="D16" s="44" t="s">
        <v>116</v>
      </c>
      <c r="E16" s="45" t="s">
        <v>117</v>
      </c>
      <c r="F16" s="207">
        <v>0</v>
      </c>
      <c r="G16" s="139" t="s">
        <v>372</v>
      </c>
      <c r="H16" s="68" t="s">
        <v>372</v>
      </c>
      <c r="I16" s="273"/>
      <c r="J16" s="3"/>
      <c r="K16" s="3"/>
      <c r="L16" s="3"/>
      <c r="M16" s="3"/>
      <c r="N16" s="3"/>
      <c r="O16" s="3"/>
      <c r="P16" s="3"/>
      <c r="Q16" s="3"/>
    </row>
    <row r="17" spans="2:18" s="19" customFormat="1" ht="13.9" customHeight="1" thickBot="1">
      <c r="B17" s="46"/>
      <c r="C17" s="36"/>
      <c r="D17" s="47"/>
      <c r="E17" s="48"/>
      <c r="F17" s="39"/>
      <c r="G17" s="7"/>
      <c r="H17" s="5"/>
      <c r="I17" s="5"/>
      <c r="J17" s="33"/>
      <c r="K17" s="33"/>
      <c r="L17" s="33"/>
      <c r="M17" s="33"/>
      <c r="N17" s="33"/>
      <c r="O17" s="33"/>
      <c r="P17" s="33"/>
      <c r="Q17" s="33"/>
    </row>
    <row r="18" spans="2:18" ht="15" thickBot="1">
      <c r="B18" s="37" t="s">
        <v>54</v>
      </c>
      <c r="C18" s="6" t="s">
        <v>104</v>
      </c>
      <c r="D18" s="40"/>
      <c r="E18" s="48"/>
      <c r="F18" s="48"/>
      <c r="R18" s="12"/>
    </row>
    <row r="19" spans="2:18" ht="12.6" customHeight="1">
      <c r="B19" s="87">
        <v>12</v>
      </c>
      <c r="C19" s="27" t="s">
        <v>238</v>
      </c>
      <c r="D19" s="41" t="s">
        <v>118</v>
      </c>
      <c r="E19" s="42" t="s">
        <v>115</v>
      </c>
      <c r="F19" s="49">
        <v>2</v>
      </c>
      <c r="J19" s="204"/>
      <c r="K19" s="195">
        <v>0.78500000000000003</v>
      </c>
      <c r="L19" s="67">
        <v>0.77769999999999995</v>
      </c>
      <c r="M19" s="67">
        <v>0.77580000000000005</v>
      </c>
      <c r="N19" s="67">
        <v>0.77659999999999996</v>
      </c>
      <c r="O19" s="67">
        <v>0.77829999999999999</v>
      </c>
      <c r="P19" s="67">
        <v>0.76680000000000004</v>
      </c>
      <c r="Q19" s="86">
        <f>IF(ISERROR(AVERAGE(L19:P19)),"-",AVERAGE(L19:P19))</f>
        <v>0.77503999999999995</v>
      </c>
    </row>
    <row r="20" spans="2:18" ht="12.6" customHeight="1" thickBot="1">
      <c r="B20" s="88">
        <v>13</v>
      </c>
      <c r="C20" s="29" t="s">
        <v>14</v>
      </c>
      <c r="D20" s="43" t="s">
        <v>119</v>
      </c>
      <c r="E20" s="38" t="s">
        <v>120</v>
      </c>
      <c r="F20" s="50">
        <v>2</v>
      </c>
      <c r="J20" s="203"/>
      <c r="K20" s="196">
        <v>1.49</v>
      </c>
      <c r="L20" s="64">
        <v>1.3210314381765116</v>
      </c>
      <c r="M20" s="64">
        <v>1.3156093956425354</v>
      </c>
      <c r="N20" s="64">
        <v>1.3458252129348927</v>
      </c>
      <c r="O20" s="64">
        <v>1.3365007690099697</v>
      </c>
      <c r="P20" s="64">
        <v>1.3713883716118354</v>
      </c>
      <c r="Q20" s="69">
        <f t="shared" ref="Q20:Q23" si="1">IF(ISERROR(AVERAGE(L20:P20)),"-",AVERAGE(L20:P20))</f>
        <v>1.338071037475149</v>
      </c>
    </row>
    <row r="21" spans="2:18" ht="12.6" customHeight="1" thickBot="1">
      <c r="B21" s="88">
        <v>14</v>
      </c>
      <c r="C21" s="29" t="s">
        <v>15</v>
      </c>
      <c r="D21" s="43" t="s">
        <v>121</v>
      </c>
      <c r="E21" s="38" t="s">
        <v>120</v>
      </c>
      <c r="F21" s="50">
        <v>2</v>
      </c>
      <c r="J21" s="201">
        <v>1.46</v>
      </c>
      <c r="K21" s="197"/>
      <c r="L21" s="137">
        <v>1.6439338330331683</v>
      </c>
      <c r="M21" s="64">
        <v>1.6279996534537675</v>
      </c>
      <c r="N21" s="64">
        <v>1.5237422983150113</v>
      </c>
      <c r="O21" s="64">
        <v>1.4505588638458216</v>
      </c>
      <c r="P21" s="64">
        <v>1.4332735242607697</v>
      </c>
      <c r="Q21" s="69">
        <f t="shared" si="1"/>
        <v>1.5359016345817076</v>
      </c>
    </row>
    <row r="22" spans="2:18" ht="12.6" customHeight="1" thickBot="1">
      <c r="B22" s="88">
        <v>15</v>
      </c>
      <c r="C22" s="29" t="s">
        <v>16</v>
      </c>
      <c r="D22" s="43" t="s">
        <v>122</v>
      </c>
      <c r="E22" s="38" t="s">
        <v>120</v>
      </c>
      <c r="F22" s="50">
        <v>2</v>
      </c>
      <c r="J22" s="200"/>
      <c r="K22" s="198">
        <v>6.76</v>
      </c>
      <c r="L22" s="300">
        <v>7.1848273886887346E-2</v>
      </c>
      <c r="M22" s="300">
        <v>7.0831690877204437E-2</v>
      </c>
      <c r="N22" s="300">
        <v>7.0719646647493653E-2</v>
      </c>
      <c r="O22" s="300">
        <v>6.9751250089403485E-2</v>
      </c>
      <c r="P22" s="300">
        <v>7.2461468247540683E-2</v>
      </c>
      <c r="Q22" s="301">
        <f t="shared" si="1"/>
        <v>7.1122465949705921E-2</v>
      </c>
    </row>
    <row r="23" spans="2:18" ht="12.6" customHeight="1" thickBot="1">
      <c r="B23" s="89">
        <v>16</v>
      </c>
      <c r="C23" s="32" t="s">
        <v>17</v>
      </c>
      <c r="D23" s="44" t="s">
        <v>123</v>
      </c>
      <c r="E23" s="45" t="s">
        <v>120</v>
      </c>
      <c r="F23" s="51">
        <v>2</v>
      </c>
      <c r="J23" s="202">
        <v>8.57</v>
      </c>
      <c r="K23" s="199"/>
      <c r="L23" s="310">
        <v>0.10208702355416702</v>
      </c>
      <c r="M23" s="311">
        <v>9.9725227987845444E-2</v>
      </c>
      <c r="N23" s="311">
        <v>9.4848417360155507E-2</v>
      </c>
      <c r="O23" s="311">
        <v>9.0693147916221434E-2</v>
      </c>
      <c r="P23" s="311">
        <v>9.1229147569471203E-2</v>
      </c>
      <c r="Q23" s="278">
        <f t="shared" si="1"/>
        <v>9.5716592877572129E-2</v>
      </c>
    </row>
    <row r="24" spans="2:18"/>
    <row r="25" spans="2:18" ht="15.75">
      <c r="B25" s="95" t="s">
        <v>62</v>
      </c>
    </row>
    <row r="26" spans="2:18">
      <c r="B26" s="65"/>
      <c r="C26" s="13" t="s">
        <v>229</v>
      </c>
    </row>
    <row r="27" spans="2:18">
      <c r="B27" s="93"/>
      <c r="C27" s="13" t="s">
        <v>230</v>
      </c>
    </row>
    <row r="28" spans="2:18">
      <c r="B28" s="94"/>
      <c r="C28" s="13" t="s">
        <v>60</v>
      </c>
    </row>
    <row r="29" spans="2:18" ht="15" thickBot="1"/>
    <row r="30" spans="2:18" ht="15.6" customHeight="1" thickBot="1">
      <c r="B30" s="24" t="s">
        <v>56</v>
      </c>
      <c r="C30" s="25"/>
      <c r="D30" s="25"/>
      <c r="E30" s="25"/>
      <c r="F30" s="25"/>
      <c r="G30" s="25"/>
      <c r="H30" s="25"/>
      <c r="I30" s="25"/>
      <c r="J30" s="25"/>
      <c r="K30" s="25"/>
      <c r="L30" s="25"/>
      <c r="M30" s="25"/>
      <c r="N30" s="25"/>
      <c r="O30" s="25"/>
      <c r="P30" s="25"/>
      <c r="Q30" s="71"/>
    </row>
    <row r="31" spans="2:18" ht="13.9" customHeight="1" thickBot="1">
      <c r="Q31" s="73"/>
      <c r="R31" s="19"/>
    </row>
    <row r="32" spans="2:18" ht="30" customHeight="1" thickBot="1">
      <c r="B32" s="320" t="s">
        <v>240</v>
      </c>
      <c r="C32" s="321"/>
      <c r="D32" s="321"/>
      <c r="E32" s="321"/>
      <c r="F32" s="321"/>
      <c r="G32" s="321"/>
      <c r="H32" s="321"/>
      <c r="I32" s="321"/>
      <c r="J32" s="321"/>
      <c r="K32" s="321"/>
      <c r="L32" s="321"/>
      <c r="M32" s="321"/>
      <c r="N32" s="321"/>
      <c r="O32" s="321"/>
      <c r="P32" s="321"/>
      <c r="Q32" s="322"/>
    </row>
    <row r="33" spans="2:18" ht="13.9" customHeight="1" thickBot="1">
      <c r="B33" s="74"/>
      <c r="C33" s="74"/>
      <c r="D33" s="74"/>
      <c r="E33" s="74"/>
      <c r="F33" s="74"/>
      <c r="G33" s="74"/>
      <c r="H33" s="74"/>
      <c r="I33" s="74"/>
      <c r="J33" s="74"/>
      <c r="K33" s="74"/>
      <c r="L33" s="74"/>
      <c r="M33" s="74"/>
      <c r="N33" s="74"/>
      <c r="O33" s="74"/>
      <c r="P33" s="74"/>
      <c r="Q33" s="74"/>
    </row>
    <row r="34" spans="2:18" ht="13.9" customHeight="1">
      <c r="B34" s="52" t="s">
        <v>65</v>
      </c>
      <c r="C34" s="327" t="s">
        <v>68</v>
      </c>
      <c r="D34" s="328"/>
      <c r="E34" s="328"/>
      <c r="F34" s="328"/>
      <c r="G34" s="328"/>
      <c r="H34" s="328"/>
      <c r="I34" s="328"/>
      <c r="J34" s="328"/>
      <c r="K34" s="328"/>
      <c r="L34" s="328"/>
      <c r="M34" s="328"/>
      <c r="N34" s="328"/>
      <c r="O34" s="328"/>
      <c r="P34" s="328"/>
      <c r="Q34" s="329"/>
    </row>
    <row r="35" spans="2:18" ht="13.9" customHeight="1">
      <c r="B35" s="75" t="s">
        <v>67</v>
      </c>
      <c r="C35" s="78" t="str">
        <f>$C$5</f>
        <v>Explanatory variables</v>
      </c>
      <c r="D35" s="59"/>
      <c r="E35" s="59"/>
      <c r="F35" s="59"/>
      <c r="G35" s="59"/>
      <c r="H35" s="59"/>
      <c r="I35" s="59"/>
      <c r="J35" s="59"/>
      <c r="K35" s="59"/>
      <c r="L35" s="59"/>
      <c r="M35" s="59"/>
      <c r="N35" s="59"/>
      <c r="O35" s="59"/>
      <c r="P35" s="59"/>
      <c r="Q35" s="79"/>
    </row>
    <row r="36" spans="2:18" ht="13.9" customHeight="1">
      <c r="B36" s="135">
        <v>1</v>
      </c>
      <c r="C36" s="136" t="s">
        <v>155</v>
      </c>
      <c r="D36" s="133"/>
      <c r="E36" s="133"/>
      <c r="F36" s="133"/>
      <c r="G36" s="133"/>
      <c r="H36" s="133"/>
      <c r="I36" s="133"/>
      <c r="J36" s="133"/>
      <c r="K36" s="133"/>
      <c r="L36" s="133"/>
      <c r="M36" s="133"/>
      <c r="N36" s="133"/>
      <c r="O36" s="133"/>
      <c r="P36" s="133"/>
      <c r="Q36" s="134"/>
    </row>
    <row r="37" spans="2:18" ht="13.9" customHeight="1">
      <c r="B37" s="135">
        <v>2</v>
      </c>
      <c r="C37" s="136" t="s">
        <v>253</v>
      </c>
      <c r="D37" s="133"/>
      <c r="E37" s="133"/>
      <c r="F37" s="133"/>
      <c r="G37" s="133"/>
      <c r="H37" s="133"/>
      <c r="I37" s="133"/>
      <c r="J37" s="133"/>
      <c r="K37" s="133"/>
      <c r="L37" s="133"/>
      <c r="M37" s="133"/>
      <c r="N37" s="133"/>
      <c r="O37" s="133"/>
      <c r="P37" s="133"/>
      <c r="Q37" s="134"/>
    </row>
    <row r="38" spans="2:18" ht="13.9" customHeight="1">
      <c r="B38" s="135">
        <v>3</v>
      </c>
      <c r="C38" s="136" t="s">
        <v>255</v>
      </c>
      <c r="D38" s="133"/>
      <c r="E38" s="133"/>
      <c r="F38" s="133"/>
      <c r="G38" s="133"/>
      <c r="H38" s="133"/>
      <c r="I38" s="133"/>
      <c r="J38" s="133"/>
      <c r="K38" s="133"/>
      <c r="L38" s="133"/>
      <c r="M38" s="133"/>
      <c r="N38" s="133"/>
      <c r="O38" s="133"/>
      <c r="P38" s="133"/>
      <c r="Q38" s="134"/>
    </row>
    <row r="39" spans="2:18" ht="13.9" customHeight="1">
      <c r="B39" s="135">
        <v>4</v>
      </c>
      <c r="C39" s="136" t="s">
        <v>156</v>
      </c>
      <c r="D39" s="133"/>
      <c r="E39" s="133"/>
      <c r="F39" s="133"/>
      <c r="G39" s="133"/>
      <c r="H39" s="133"/>
      <c r="I39" s="133"/>
      <c r="J39" s="133"/>
      <c r="K39" s="133"/>
      <c r="L39" s="133"/>
      <c r="M39" s="133"/>
      <c r="N39" s="133"/>
      <c r="O39" s="133"/>
      <c r="P39" s="133"/>
      <c r="Q39" s="134"/>
    </row>
    <row r="40" spans="2:18" ht="13.9" customHeight="1">
      <c r="B40" s="135">
        <v>5</v>
      </c>
      <c r="C40" s="136" t="s">
        <v>157</v>
      </c>
      <c r="D40" s="133"/>
      <c r="E40" s="133"/>
      <c r="F40" s="133"/>
      <c r="G40" s="133"/>
      <c r="H40" s="133"/>
      <c r="I40" s="133"/>
      <c r="J40" s="133"/>
      <c r="K40" s="133"/>
      <c r="L40" s="133"/>
      <c r="M40" s="133"/>
      <c r="N40" s="133"/>
      <c r="O40" s="133"/>
      <c r="P40" s="133"/>
      <c r="Q40" s="134"/>
    </row>
    <row r="41" spans="2:18" ht="13.9" customHeight="1">
      <c r="B41" s="135">
        <v>6</v>
      </c>
      <c r="C41" s="136" t="s">
        <v>158</v>
      </c>
      <c r="D41" s="133"/>
      <c r="E41" s="133"/>
      <c r="F41" s="133"/>
      <c r="G41" s="133"/>
      <c r="H41" s="133"/>
      <c r="I41" s="133"/>
      <c r="J41" s="133"/>
      <c r="K41" s="133"/>
      <c r="L41" s="133"/>
      <c r="M41" s="133"/>
      <c r="N41" s="133"/>
      <c r="O41" s="133"/>
      <c r="P41" s="133"/>
      <c r="Q41" s="134"/>
    </row>
    <row r="42" spans="2:18" ht="13.9" customHeight="1">
      <c r="B42" s="55">
        <v>7</v>
      </c>
      <c r="C42" s="330" t="s">
        <v>241</v>
      </c>
      <c r="D42" s="331"/>
      <c r="E42" s="331"/>
      <c r="F42" s="331"/>
      <c r="G42" s="331"/>
      <c r="H42" s="331"/>
      <c r="I42" s="331"/>
      <c r="J42" s="331"/>
      <c r="K42" s="331"/>
      <c r="L42" s="331"/>
      <c r="M42" s="331"/>
      <c r="N42" s="331"/>
      <c r="O42" s="331"/>
      <c r="P42" s="331"/>
      <c r="Q42" s="332"/>
    </row>
    <row r="43" spans="2:18" ht="13.9" customHeight="1">
      <c r="B43" s="55">
        <v>8</v>
      </c>
      <c r="C43" s="333" t="s">
        <v>247</v>
      </c>
      <c r="D43" s="334"/>
      <c r="E43" s="334"/>
      <c r="F43" s="334"/>
      <c r="G43" s="334"/>
      <c r="H43" s="334"/>
      <c r="I43" s="334"/>
      <c r="J43" s="334"/>
      <c r="K43" s="334"/>
      <c r="L43" s="334"/>
      <c r="M43" s="334"/>
      <c r="N43" s="334"/>
      <c r="O43" s="334"/>
      <c r="P43" s="334"/>
      <c r="Q43" s="335"/>
      <c r="R43" s="19"/>
    </row>
    <row r="44" spans="2:18" ht="75" customHeight="1">
      <c r="B44" s="55">
        <v>9</v>
      </c>
      <c r="C44" s="316" t="s">
        <v>248</v>
      </c>
      <c r="D44" s="317"/>
      <c r="E44" s="317"/>
      <c r="F44" s="317"/>
      <c r="G44" s="317"/>
      <c r="H44" s="317"/>
      <c r="I44" s="317"/>
      <c r="J44" s="317"/>
      <c r="K44" s="317"/>
      <c r="L44" s="317"/>
      <c r="M44" s="317"/>
      <c r="N44" s="317"/>
      <c r="O44" s="317"/>
      <c r="P44" s="317"/>
      <c r="Q44" s="318"/>
      <c r="R44" s="19"/>
    </row>
    <row r="45" spans="2:18" ht="90" customHeight="1">
      <c r="B45" s="55">
        <v>10</v>
      </c>
      <c r="C45" s="316" t="s">
        <v>249</v>
      </c>
      <c r="D45" s="323"/>
      <c r="E45" s="323"/>
      <c r="F45" s="323"/>
      <c r="G45" s="323"/>
      <c r="H45" s="323"/>
      <c r="I45" s="323"/>
      <c r="J45" s="323"/>
      <c r="K45" s="323"/>
      <c r="L45" s="323"/>
      <c r="M45" s="323"/>
      <c r="N45" s="323"/>
      <c r="O45" s="323"/>
      <c r="P45" s="323"/>
      <c r="Q45" s="324"/>
      <c r="R45" s="19"/>
    </row>
    <row r="46" spans="2:18" ht="13.9" customHeight="1">
      <c r="B46" s="55">
        <v>11</v>
      </c>
      <c r="C46" s="319" t="s">
        <v>159</v>
      </c>
      <c r="D46" s="317"/>
      <c r="E46" s="317"/>
      <c r="F46" s="317"/>
      <c r="G46" s="317"/>
      <c r="H46" s="317"/>
      <c r="I46" s="317"/>
      <c r="J46" s="317"/>
      <c r="K46" s="317"/>
      <c r="L46" s="317"/>
      <c r="M46" s="317"/>
      <c r="N46" s="317"/>
      <c r="O46" s="317"/>
      <c r="P46" s="317"/>
      <c r="Q46" s="318"/>
      <c r="R46" s="19"/>
    </row>
    <row r="47" spans="2:18" ht="13.9" customHeight="1">
      <c r="B47" s="58" t="s">
        <v>69</v>
      </c>
      <c r="C47" s="59" t="str">
        <f>$C$18</f>
        <v>Financial metrics</v>
      </c>
      <c r="D47" s="59"/>
      <c r="E47" s="59"/>
      <c r="F47" s="59"/>
      <c r="G47" s="59"/>
      <c r="H47" s="59"/>
      <c r="I47" s="59"/>
      <c r="J47" s="59"/>
      <c r="K47" s="59"/>
      <c r="L47" s="59"/>
      <c r="M47" s="59"/>
      <c r="N47" s="59"/>
      <c r="O47" s="59"/>
      <c r="P47" s="59"/>
      <c r="Q47" s="79"/>
    </row>
    <row r="48" spans="2:18" ht="13.9" customHeight="1">
      <c r="B48" s="55">
        <v>12</v>
      </c>
      <c r="C48" s="80" t="s">
        <v>244</v>
      </c>
      <c r="D48" s="84"/>
      <c r="E48" s="205"/>
      <c r="F48" s="205"/>
      <c r="G48" s="205"/>
      <c r="H48" s="205"/>
      <c r="I48" s="205"/>
      <c r="J48" s="205"/>
      <c r="K48" s="205"/>
      <c r="L48" s="205"/>
      <c r="M48" s="205"/>
      <c r="N48" s="205"/>
      <c r="O48" s="205"/>
      <c r="P48" s="84"/>
      <c r="Q48" s="82"/>
    </row>
    <row r="49" spans="2:17" ht="13.9" customHeight="1">
      <c r="B49" s="55">
        <v>13</v>
      </c>
      <c r="C49" s="80" t="s">
        <v>245</v>
      </c>
      <c r="D49" s="84"/>
      <c r="E49" s="205"/>
      <c r="F49" s="205"/>
      <c r="G49" s="205"/>
      <c r="H49" s="205"/>
      <c r="I49" s="205"/>
      <c r="J49" s="205"/>
      <c r="K49" s="205"/>
      <c r="L49" s="205"/>
      <c r="M49" s="205"/>
      <c r="N49" s="205"/>
      <c r="O49" s="205"/>
      <c r="P49" s="84"/>
      <c r="Q49" s="82"/>
    </row>
    <row r="50" spans="2:17" ht="13.9" customHeight="1">
      <c r="B50" s="55">
        <v>14</v>
      </c>
      <c r="C50" s="80" t="s">
        <v>236</v>
      </c>
      <c r="D50" s="84"/>
      <c r="E50" s="205"/>
      <c r="F50" s="205"/>
      <c r="G50" s="205"/>
      <c r="H50" s="205"/>
      <c r="I50" s="205"/>
      <c r="J50" s="205"/>
      <c r="K50" s="205"/>
      <c r="L50" s="205"/>
      <c r="M50" s="205"/>
      <c r="N50" s="205"/>
      <c r="O50" s="205"/>
      <c r="P50" s="84"/>
      <c r="Q50" s="82"/>
    </row>
    <row r="51" spans="2:17" ht="13.9" customHeight="1">
      <c r="B51" s="55">
        <v>15</v>
      </c>
      <c r="C51" s="80" t="s">
        <v>246</v>
      </c>
      <c r="D51" s="84"/>
      <c r="E51" s="205"/>
      <c r="F51" s="205"/>
      <c r="G51" s="205"/>
      <c r="H51" s="205"/>
      <c r="I51" s="205"/>
      <c r="J51" s="205"/>
      <c r="K51" s="205"/>
      <c r="L51" s="205"/>
      <c r="M51" s="205"/>
      <c r="N51" s="205"/>
      <c r="O51" s="205"/>
      <c r="P51" s="84"/>
      <c r="Q51" s="82"/>
    </row>
    <row r="52" spans="2:17" ht="13.9" customHeight="1" thickBot="1">
      <c r="B52" s="76">
        <v>16</v>
      </c>
      <c r="C52" s="81" t="s">
        <v>237</v>
      </c>
      <c r="D52" s="85"/>
      <c r="E52" s="206"/>
      <c r="F52" s="206"/>
      <c r="G52" s="206"/>
      <c r="H52" s="206"/>
      <c r="I52" s="206"/>
      <c r="J52" s="206"/>
      <c r="K52" s="206"/>
      <c r="L52" s="206"/>
      <c r="M52" s="206"/>
      <c r="N52" s="206"/>
      <c r="O52" s="206"/>
      <c r="P52" s="85"/>
      <c r="Q52" s="83"/>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80" zoomScaleNormal="80" workbookViewId="0">
      <selection activeCell="H8" sqref="H8"/>
    </sheetView>
  </sheetViews>
  <sheetFormatPr defaultColWidth="0" defaultRowHeight="14.25" zeroHeight="1"/>
  <cols>
    <col min="1" max="1" width="2.75" style="2" customWidth="1"/>
    <col min="2" max="2" width="6.75" style="2" customWidth="1"/>
    <col min="3" max="3" width="33.75" style="2" customWidth="1"/>
    <col min="4" max="4" width="28" style="2" bestFit="1" customWidth="1"/>
    <col min="5" max="5" width="6.75" style="2" customWidth="1"/>
    <col min="6" max="6" width="5.75" style="2" customWidth="1"/>
    <col min="7" max="9" width="8.75" style="2" customWidth="1"/>
    <col min="10" max="10" width="5.75" style="2" customWidth="1"/>
    <col min="11" max="16384" width="8.75" style="2" hidden="1"/>
  </cols>
  <sheetData>
    <row r="1" spans="2:9" ht="20.25">
      <c r="B1" s="20" t="s">
        <v>130</v>
      </c>
      <c r="C1" s="20"/>
      <c r="D1" s="20"/>
      <c r="E1" s="20"/>
      <c r="F1" s="20"/>
      <c r="G1" s="20"/>
      <c r="H1" s="20"/>
      <c r="I1" s="90" t="str">
        <f>Cover!$G$13</f>
        <v>Anglian Water</v>
      </c>
    </row>
    <row r="2" spans="2:9" ht="15" thickBot="1">
      <c r="B2" s="19"/>
      <c r="C2" s="14"/>
    </row>
    <row r="3" spans="2:9" ht="54.75" thickBot="1">
      <c r="B3" s="342" t="s">
        <v>49</v>
      </c>
      <c r="C3" s="343"/>
      <c r="D3" s="21" t="s">
        <v>101</v>
      </c>
      <c r="E3" s="22" t="s">
        <v>51</v>
      </c>
      <c r="F3" s="22" t="s">
        <v>52</v>
      </c>
      <c r="G3" s="91" t="s">
        <v>63</v>
      </c>
      <c r="H3" s="21" t="s">
        <v>64</v>
      </c>
      <c r="I3" s="70" t="s">
        <v>18</v>
      </c>
    </row>
    <row r="4" spans="2:9" s="62" customFormat="1" ht="15" thickBot="1">
      <c r="B4" s="60"/>
      <c r="C4" s="15"/>
      <c r="D4" s="8"/>
      <c r="E4" s="9"/>
      <c r="F4" s="9"/>
      <c r="G4" s="8"/>
      <c r="H4" s="8"/>
      <c r="I4" s="8"/>
    </row>
    <row r="5" spans="2:9" s="62" customFormat="1" ht="15" thickBot="1">
      <c r="B5" s="344" t="s">
        <v>61</v>
      </c>
      <c r="C5" s="345"/>
      <c r="D5" s="345"/>
      <c r="E5" s="345"/>
      <c r="F5" s="346"/>
      <c r="G5" s="336" t="s">
        <v>48</v>
      </c>
      <c r="H5" s="337"/>
      <c r="I5" s="338"/>
    </row>
    <row r="6" spans="2:9" s="62" customFormat="1" ht="15" thickBot="1">
      <c r="B6" s="60"/>
      <c r="C6" s="15"/>
      <c r="D6" s="8"/>
      <c r="E6" s="9"/>
      <c r="F6" s="9"/>
      <c r="G6" s="8"/>
      <c r="H6" s="8"/>
      <c r="I6" s="8"/>
    </row>
    <row r="7" spans="2:9" ht="12.6" customHeight="1" thickBot="1">
      <c r="B7" s="37" t="s">
        <v>53</v>
      </c>
      <c r="C7" s="6" t="s">
        <v>129</v>
      </c>
      <c r="D7" s="19"/>
      <c r="E7" s="12"/>
      <c r="F7" s="19"/>
    </row>
    <row r="8" spans="2:9">
      <c r="B8" s="87">
        <v>1</v>
      </c>
      <c r="C8" s="92" t="s">
        <v>19</v>
      </c>
      <c r="D8" s="41" t="s">
        <v>124</v>
      </c>
      <c r="E8" s="41" t="s">
        <v>47</v>
      </c>
      <c r="F8" s="96">
        <v>3</v>
      </c>
      <c r="G8" s="190">
        <v>193.41300000000001</v>
      </c>
      <c r="H8" s="190">
        <v>227.702</v>
      </c>
      <c r="I8" s="306">
        <f>IF(ISERROR(((H8-G8)/G8)),"-",((H8-G8)/G8))</f>
        <v>0.1772838433817788</v>
      </c>
    </row>
    <row r="9" spans="2:9">
      <c r="B9" s="88">
        <v>2</v>
      </c>
      <c r="C9" s="30" t="s">
        <v>168</v>
      </c>
      <c r="D9" s="43" t="s">
        <v>125</v>
      </c>
      <c r="E9" s="43" t="s">
        <v>47</v>
      </c>
      <c r="F9" s="97">
        <v>3</v>
      </c>
      <c r="G9" s="191">
        <v>2728.8850000000002</v>
      </c>
      <c r="H9" s="192">
        <v>3435.1120000000001</v>
      </c>
      <c r="I9" s="307">
        <f t="shared" ref="I9:I11" si="0">IF(ISERROR(((H9-G9)/G9)),"-",((H9-G9)/G9))</f>
        <v>0.25879690789461623</v>
      </c>
    </row>
    <row r="10" spans="2:9">
      <c r="B10" s="88">
        <v>3</v>
      </c>
      <c r="C10" s="30" t="s">
        <v>167</v>
      </c>
      <c r="D10" s="43" t="s">
        <v>126</v>
      </c>
      <c r="E10" s="43" t="s">
        <v>47</v>
      </c>
      <c r="F10" s="97">
        <v>3</v>
      </c>
      <c r="G10" s="191">
        <v>4379.4769999999999</v>
      </c>
      <c r="H10" s="192">
        <v>4906.32</v>
      </c>
      <c r="I10" s="308">
        <f t="shared" si="0"/>
        <v>0.12029815432299333</v>
      </c>
    </row>
    <row r="11" spans="2:9" ht="15" thickBot="1">
      <c r="B11" s="89">
        <v>4</v>
      </c>
      <c r="C11" s="77" t="s">
        <v>20</v>
      </c>
      <c r="D11" s="44" t="s">
        <v>127</v>
      </c>
      <c r="E11" s="44" t="s">
        <v>47</v>
      </c>
      <c r="F11" s="98">
        <v>3</v>
      </c>
      <c r="G11" s="193">
        <v>320.52999999999997</v>
      </c>
      <c r="H11" s="194">
        <v>320.50099999999998</v>
      </c>
      <c r="I11" s="309">
        <f t="shared" si="0"/>
        <v>-9.0475150531920144E-5</v>
      </c>
    </row>
    <row r="12" spans="2:9"/>
    <row r="13" spans="2:9" ht="15.75">
      <c r="B13" s="95" t="s">
        <v>62</v>
      </c>
    </row>
    <row r="14" spans="2:9">
      <c r="B14" s="65"/>
      <c r="C14" s="13" t="s">
        <v>229</v>
      </c>
    </row>
    <row r="15" spans="2:9">
      <c r="B15" s="93"/>
      <c r="C15" s="13" t="s">
        <v>230</v>
      </c>
    </row>
    <row r="16" spans="2:9">
      <c r="B16" s="94"/>
      <c r="C16" s="13" t="s">
        <v>60</v>
      </c>
    </row>
    <row r="17" spans="2:9" ht="15" thickBot="1"/>
    <row r="18" spans="2:9" ht="16.5" thickBot="1">
      <c r="B18" s="24" t="s">
        <v>57</v>
      </c>
      <c r="C18" s="25"/>
      <c r="D18" s="25"/>
      <c r="E18" s="25"/>
      <c r="F18" s="25"/>
      <c r="G18" s="25"/>
      <c r="H18" s="25"/>
      <c r="I18" s="71"/>
    </row>
    <row r="19" spans="2:9" ht="15" thickBot="1"/>
    <row r="20" spans="2:9" ht="30" customHeight="1" thickBot="1">
      <c r="B20" s="320" t="s">
        <v>160</v>
      </c>
      <c r="C20" s="321"/>
      <c r="D20" s="321"/>
      <c r="E20" s="321"/>
      <c r="F20" s="321"/>
      <c r="G20" s="321"/>
      <c r="H20" s="321"/>
      <c r="I20" s="322"/>
    </row>
    <row r="21" spans="2:9" ht="15" thickBot="1"/>
    <row r="22" spans="2:9">
      <c r="B22" s="52" t="s">
        <v>65</v>
      </c>
      <c r="C22" s="327" t="s">
        <v>68</v>
      </c>
      <c r="D22" s="328"/>
      <c r="E22" s="328"/>
      <c r="F22" s="328"/>
      <c r="G22" s="328"/>
      <c r="H22" s="328"/>
      <c r="I22" s="329"/>
    </row>
    <row r="23" spans="2:9">
      <c r="B23" s="75" t="s">
        <v>67</v>
      </c>
      <c r="C23" s="78" t="str">
        <f>$C$7</f>
        <v>RCV year balances</v>
      </c>
      <c r="D23" s="59"/>
      <c r="E23" s="59"/>
      <c r="F23" s="59"/>
      <c r="G23" s="59"/>
      <c r="H23" s="59"/>
      <c r="I23" s="79"/>
    </row>
    <row r="24" spans="2:9">
      <c r="B24" s="135">
        <v>1</v>
      </c>
      <c r="C24" s="339" t="s">
        <v>161</v>
      </c>
      <c r="D24" s="340"/>
      <c r="E24" s="340"/>
      <c r="F24" s="340"/>
      <c r="G24" s="340"/>
      <c r="H24" s="340"/>
      <c r="I24" s="341"/>
    </row>
    <row r="25" spans="2:9">
      <c r="B25" s="135">
        <v>2</v>
      </c>
      <c r="C25" s="339" t="s">
        <v>164</v>
      </c>
      <c r="D25" s="340"/>
      <c r="E25" s="340"/>
      <c r="F25" s="340"/>
      <c r="G25" s="340"/>
      <c r="H25" s="340"/>
      <c r="I25" s="341"/>
    </row>
    <row r="26" spans="2:9">
      <c r="B26" s="135">
        <v>3</v>
      </c>
      <c r="C26" s="339" t="s">
        <v>162</v>
      </c>
      <c r="D26" s="340"/>
      <c r="E26" s="340"/>
      <c r="F26" s="340"/>
      <c r="G26" s="340"/>
      <c r="H26" s="340"/>
      <c r="I26" s="341"/>
    </row>
    <row r="27" spans="2:9" ht="15" thickBot="1">
      <c r="B27" s="76">
        <v>4</v>
      </c>
      <c r="C27" s="144" t="s">
        <v>163</v>
      </c>
      <c r="D27" s="142"/>
      <c r="E27" s="132"/>
      <c r="F27" s="132"/>
      <c r="G27" s="132"/>
      <c r="H27" s="132"/>
      <c r="I27" s="143"/>
    </row>
    <row r="28" spans="2:9" ht="13.15"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80" zoomScaleNormal="80" workbookViewId="0">
      <selection activeCell="J9" sqref="J9"/>
    </sheetView>
  </sheetViews>
  <sheetFormatPr defaultColWidth="0" defaultRowHeight="14.25" zeroHeight="1"/>
  <cols>
    <col min="1" max="1" width="2.75" style="2" customWidth="1"/>
    <col min="2" max="2" width="6.75" style="2" customWidth="1"/>
    <col min="3" max="3" width="43.25" style="2" customWidth="1"/>
    <col min="4" max="4" width="9.75" style="2" customWidth="1"/>
    <col min="5" max="5" width="6.75" style="2" customWidth="1"/>
    <col min="6" max="6" width="5.75" style="2" customWidth="1"/>
    <col min="7" max="14" width="8.75" style="2" customWidth="1"/>
    <col min="15" max="15" width="5.75" style="2" customWidth="1"/>
    <col min="16" max="17" width="0" style="2" hidden="1" customWidth="1"/>
    <col min="18" max="16384" width="8.75" style="2" hidden="1"/>
  </cols>
  <sheetData>
    <row r="1" spans="2:14" ht="20.25">
      <c r="B1" s="20" t="s">
        <v>128</v>
      </c>
      <c r="C1" s="20"/>
      <c r="D1" s="20"/>
      <c r="E1" s="20"/>
      <c r="F1" s="20"/>
      <c r="G1" s="20"/>
      <c r="H1" s="20"/>
      <c r="I1" s="20"/>
      <c r="J1" s="26"/>
      <c r="K1" s="26"/>
      <c r="L1" s="26"/>
      <c r="M1" s="26"/>
      <c r="N1" s="90" t="str">
        <f>Cover!$G$13</f>
        <v>Anglian Water</v>
      </c>
    </row>
    <row r="2" spans="2:14" ht="15" thickBot="1"/>
    <row r="3" spans="2:14" ht="27.75" thickBot="1">
      <c r="B3" s="347" t="s">
        <v>49</v>
      </c>
      <c r="C3" s="348"/>
      <c r="D3" s="21" t="s">
        <v>101</v>
      </c>
      <c r="E3" s="22" t="s">
        <v>51</v>
      </c>
      <c r="F3" s="23" t="s">
        <v>52</v>
      </c>
      <c r="G3" s="10" t="s">
        <v>21</v>
      </c>
      <c r="H3" s="22" t="s">
        <v>22</v>
      </c>
      <c r="I3" s="23" t="s">
        <v>23</v>
      </c>
      <c r="J3" s="10" t="s">
        <v>9</v>
      </c>
      <c r="K3" s="22" t="s">
        <v>10</v>
      </c>
      <c r="L3" s="22" t="s">
        <v>11</v>
      </c>
      <c r="M3" s="22" t="s">
        <v>12</v>
      </c>
      <c r="N3" s="23" t="s">
        <v>13</v>
      </c>
    </row>
    <row r="4" spans="2:14" ht="15" thickBot="1"/>
    <row r="5" spans="2:14" ht="14.45" customHeight="1" thickBot="1">
      <c r="B5" s="344" t="s">
        <v>61</v>
      </c>
      <c r="C5" s="345"/>
      <c r="D5" s="345"/>
      <c r="E5" s="345"/>
      <c r="F5" s="346"/>
      <c r="G5" s="336" t="s">
        <v>169</v>
      </c>
      <c r="H5" s="337"/>
      <c r="I5" s="337"/>
      <c r="J5" s="337"/>
      <c r="K5" s="337"/>
      <c r="L5" s="337"/>
      <c r="M5" s="337"/>
      <c r="N5" s="338"/>
    </row>
    <row r="6" spans="2:14" ht="15" thickBot="1"/>
    <row r="7" spans="2:14" ht="15" thickBot="1">
      <c r="B7" s="37" t="s">
        <v>53</v>
      </c>
      <c r="C7" s="6" t="s">
        <v>131</v>
      </c>
      <c r="D7" s="19"/>
      <c r="E7" s="12"/>
      <c r="F7" s="19"/>
      <c r="G7" s="63"/>
      <c r="H7" s="63"/>
    </row>
    <row r="8" spans="2:14" ht="14.45" customHeight="1" thickBot="1">
      <c r="B8" s="87">
        <v>1</v>
      </c>
      <c r="C8" s="27" t="s">
        <v>70</v>
      </c>
      <c r="D8" s="41" t="s">
        <v>165</v>
      </c>
      <c r="E8" s="41" t="s">
        <v>47</v>
      </c>
      <c r="F8" s="103">
        <v>3</v>
      </c>
      <c r="G8" s="230">
        <v>-145.6</v>
      </c>
      <c r="H8" s="231">
        <v>-121.6</v>
      </c>
      <c r="I8" s="232">
        <v>-79.3</v>
      </c>
      <c r="J8" s="233"/>
      <c r="K8" s="233"/>
      <c r="L8" s="233"/>
      <c r="M8" s="233"/>
      <c r="N8" s="234"/>
    </row>
    <row r="9" spans="2:14" ht="14.45" customHeight="1" thickBot="1">
      <c r="B9" s="89">
        <v>2</v>
      </c>
      <c r="C9" s="32" t="s">
        <v>71</v>
      </c>
      <c r="D9" s="44" t="s">
        <v>132</v>
      </c>
      <c r="E9" s="44" t="s">
        <v>47</v>
      </c>
      <c r="F9" s="98">
        <v>3</v>
      </c>
      <c r="G9" s="234"/>
      <c r="H9" s="234"/>
      <c r="I9" s="235"/>
      <c r="J9" s="100">
        <v>-22</v>
      </c>
      <c r="K9" s="101">
        <v>-4</v>
      </c>
      <c r="L9" s="101">
        <v>0</v>
      </c>
      <c r="M9" s="101">
        <v>-3</v>
      </c>
      <c r="N9" s="102">
        <v>62</v>
      </c>
    </row>
    <row r="10" spans="2:14"/>
    <row r="11" spans="2:14" ht="15.75">
      <c r="B11" s="95" t="s">
        <v>62</v>
      </c>
    </row>
    <row r="12" spans="2:14">
      <c r="B12" s="65"/>
      <c r="C12" s="13" t="s">
        <v>229</v>
      </c>
    </row>
    <row r="13" spans="2:14">
      <c r="B13" s="93"/>
      <c r="C13" s="13" t="s">
        <v>230</v>
      </c>
    </row>
    <row r="14" spans="2:14">
      <c r="B14" s="94"/>
      <c r="C14" s="13" t="s">
        <v>60</v>
      </c>
    </row>
    <row r="15" spans="2:14" ht="15" thickBot="1"/>
    <row r="16" spans="2:14" ht="16.5" thickBot="1">
      <c r="B16" s="349" t="s">
        <v>58</v>
      </c>
      <c r="C16" s="350"/>
      <c r="D16" s="350"/>
      <c r="E16" s="350"/>
      <c r="F16" s="350"/>
      <c r="G16" s="350"/>
      <c r="H16" s="350"/>
      <c r="I16" s="350"/>
      <c r="J16" s="350"/>
      <c r="K16" s="350"/>
      <c r="L16" s="350"/>
      <c r="M16" s="350"/>
      <c r="N16" s="351"/>
    </row>
    <row r="17" spans="1:17" ht="15" thickBot="1"/>
    <row r="18" spans="1:17" ht="30" customHeight="1" thickBot="1">
      <c r="B18" s="355" t="s">
        <v>192</v>
      </c>
      <c r="C18" s="356"/>
      <c r="D18" s="356"/>
      <c r="E18" s="356"/>
      <c r="F18" s="356"/>
      <c r="G18" s="356"/>
      <c r="H18" s="356"/>
      <c r="I18" s="356"/>
      <c r="J18" s="356"/>
      <c r="K18" s="356"/>
      <c r="L18" s="356"/>
      <c r="M18" s="356"/>
      <c r="N18" s="357"/>
    </row>
    <row r="19" spans="1:17" ht="15" thickBot="1"/>
    <row r="20" spans="1:17">
      <c r="B20" s="52" t="s">
        <v>65</v>
      </c>
      <c r="C20" s="53" t="s">
        <v>68</v>
      </c>
      <c r="D20" s="54"/>
      <c r="E20" s="54"/>
      <c r="F20" s="54"/>
      <c r="G20" s="54"/>
      <c r="H20" s="54"/>
      <c r="I20" s="54"/>
      <c r="J20" s="54"/>
      <c r="K20" s="54"/>
      <c r="L20" s="54"/>
      <c r="M20" s="54"/>
      <c r="N20" s="99"/>
      <c r="O20" s="57"/>
      <c r="P20" s="57"/>
      <c r="Q20" s="57"/>
    </row>
    <row r="21" spans="1:17">
      <c r="B21" s="75" t="s">
        <v>67</v>
      </c>
      <c r="C21" s="78" t="str">
        <f>$C$7</f>
        <v>Dividends - nominal prices</v>
      </c>
      <c r="D21" s="59"/>
      <c r="E21" s="59"/>
      <c r="F21" s="59"/>
      <c r="G21" s="59"/>
      <c r="H21" s="59"/>
      <c r="I21" s="59"/>
      <c r="J21" s="59"/>
      <c r="K21" s="59"/>
      <c r="L21" s="59"/>
      <c r="M21" s="59"/>
      <c r="N21" s="79"/>
      <c r="O21" s="57"/>
      <c r="P21" s="57"/>
      <c r="Q21" s="57"/>
    </row>
    <row r="22" spans="1:17" ht="13.9" customHeight="1">
      <c r="B22" s="55">
        <v>1</v>
      </c>
      <c r="C22" s="330" t="s">
        <v>72</v>
      </c>
      <c r="D22" s="331"/>
      <c r="E22" s="331"/>
      <c r="F22" s="331"/>
      <c r="G22" s="331"/>
      <c r="H22" s="331"/>
      <c r="I22" s="331"/>
      <c r="J22" s="331"/>
      <c r="K22" s="331"/>
      <c r="L22" s="331"/>
      <c r="M22" s="331"/>
      <c r="N22" s="332"/>
      <c r="O22" s="60"/>
      <c r="P22" s="60"/>
      <c r="Q22" s="60"/>
    </row>
    <row r="23" spans="1:17" ht="15" thickBot="1">
      <c r="A23" s="19"/>
      <c r="B23" s="31">
        <v>2</v>
      </c>
      <c r="C23" s="352" t="s">
        <v>166</v>
      </c>
      <c r="D23" s="353"/>
      <c r="E23" s="353"/>
      <c r="F23" s="353"/>
      <c r="G23" s="353"/>
      <c r="H23" s="353"/>
      <c r="I23" s="353"/>
      <c r="J23" s="353"/>
      <c r="K23" s="353"/>
      <c r="L23" s="353"/>
      <c r="M23" s="353"/>
      <c r="N23" s="354"/>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topLeftCell="A10" zoomScale="80" zoomScaleNormal="80" workbookViewId="0">
      <selection activeCell="K41" sqref="K41"/>
    </sheetView>
  </sheetViews>
  <sheetFormatPr defaultColWidth="0" defaultRowHeight="14.25" zeroHeight="1"/>
  <cols>
    <col min="1" max="1" width="2.75" style="2" customWidth="1"/>
    <col min="2" max="2" width="6.75" style="2" customWidth="1"/>
    <col min="3" max="3" width="11.375" style="2" customWidth="1"/>
    <col min="4" max="4" width="44.75" style="2" customWidth="1"/>
    <col min="5" max="9" width="8.75" style="2" customWidth="1"/>
    <col min="10" max="10" width="16" style="2" customWidth="1"/>
    <col min="11" max="11" width="16.25" style="2" customWidth="1"/>
    <col min="12" max="12" width="9.875" style="2" customWidth="1"/>
    <col min="13" max="13" width="5.75" style="2" customWidth="1"/>
    <col min="14" max="15" width="0" style="2" hidden="1" customWidth="1"/>
    <col min="16" max="16384" width="8.75" style="2" hidden="1"/>
  </cols>
  <sheetData>
    <row r="1" spans="2:12" ht="20.25">
      <c r="B1" s="20" t="s">
        <v>233</v>
      </c>
      <c r="C1" s="20"/>
      <c r="D1" s="20"/>
      <c r="E1" s="26"/>
      <c r="F1" s="26"/>
      <c r="G1" s="26"/>
      <c r="H1" s="26"/>
      <c r="I1" s="26"/>
      <c r="J1" s="26"/>
      <c r="K1" s="26"/>
      <c r="L1" s="90" t="str">
        <f>Cover!$G$13</f>
        <v>Anglian Water</v>
      </c>
    </row>
    <row r="2" spans="2:12" ht="22.15" customHeight="1" thickBot="1">
      <c r="J2" s="104"/>
      <c r="K2" s="104"/>
      <c r="L2" s="19"/>
    </row>
    <row r="3" spans="2:12" ht="22.15" customHeight="1" thickBot="1">
      <c r="B3" s="113" t="s">
        <v>53</v>
      </c>
      <c r="C3" s="111" t="s">
        <v>54</v>
      </c>
      <c r="D3" s="111" t="s">
        <v>87</v>
      </c>
      <c r="E3" s="111" t="s">
        <v>88</v>
      </c>
      <c r="F3" s="111" t="s">
        <v>89</v>
      </c>
      <c r="G3" s="111" t="s">
        <v>90</v>
      </c>
      <c r="H3" s="111" t="s">
        <v>91</v>
      </c>
      <c r="I3" s="111" t="s">
        <v>92</v>
      </c>
      <c r="J3" s="114" t="s">
        <v>93</v>
      </c>
      <c r="K3" s="114" t="s">
        <v>94</v>
      </c>
      <c r="L3" s="112" t="s">
        <v>95</v>
      </c>
    </row>
    <row r="4" spans="2:12" ht="95.25" thickBot="1">
      <c r="B4" s="34" t="s">
        <v>65</v>
      </c>
      <c r="C4" s="22" t="s">
        <v>24</v>
      </c>
      <c r="D4" s="105" t="s">
        <v>25</v>
      </c>
      <c r="E4" s="105" t="s">
        <v>26</v>
      </c>
      <c r="F4" s="105" t="s">
        <v>27</v>
      </c>
      <c r="G4" s="105" t="s">
        <v>28</v>
      </c>
      <c r="H4" s="105" t="s">
        <v>29</v>
      </c>
      <c r="I4" s="105" t="s">
        <v>30</v>
      </c>
      <c r="J4" s="105" t="s">
        <v>152</v>
      </c>
      <c r="K4" s="105" t="s">
        <v>153</v>
      </c>
      <c r="L4" s="106" t="s">
        <v>170</v>
      </c>
    </row>
    <row r="5" spans="2:12" ht="15" thickBot="1"/>
    <row r="6" spans="2:12" ht="13.9" customHeight="1" thickBot="1">
      <c r="B6" s="37" t="s">
        <v>53</v>
      </c>
      <c r="C6" s="107" t="s">
        <v>234</v>
      </c>
      <c r="D6" s="107"/>
      <c r="E6" s="107"/>
      <c r="F6" s="108"/>
    </row>
    <row r="7" spans="2:12">
      <c r="B7" s="110">
        <v>1</v>
      </c>
      <c r="C7" s="250" t="s">
        <v>349</v>
      </c>
      <c r="D7" s="251" t="s">
        <v>350</v>
      </c>
      <c r="E7" s="256" t="s">
        <v>274</v>
      </c>
      <c r="F7" s="256" t="s">
        <v>274</v>
      </c>
      <c r="G7" s="256" t="s">
        <v>274</v>
      </c>
      <c r="H7" s="257" t="s">
        <v>274</v>
      </c>
      <c r="I7" s="257" t="s">
        <v>274</v>
      </c>
      <c r="J7" s="221">
        <v>12.135</v>
      </c>
      <c r="K7" s="222">
        <v>5.6719999999999997</v>
      </c>
      <c r="L7" s="223">
        <f>SUM(J7:K7)</f>
        <v>17.806999999999999</v>
      </c>
    </row>
    <row r="8" spans="2:12">
      <c r="B8" s="88">
        <f>B7+1</f>
        <v>2</v>
      </c>
      <c r="C8" s="252" t="s">
        <v>351</v>
      </c>
      <c r="D8" s="253" t="s">
        <v>352</v>
      </c>
      <c r="E8" s="258" t="s">
        <v>280</v>
      </c>
      <c r="F8" s="258" t="s">
        <v>280</v>
      </c>
      <c r="G8" s="258" t="s">
        <v>274</v>
      </c>
      <c r="H8" s="259" t="s">
        <v>280</v>
      </c>
      <c r="I8" s="259" t="s">
        <v>274</v>
      </c>
      <c r="J8" s="224">
        <v>0</v>
      </c>
      <c r="K8" s="225">
        <v>6</v>
      </c>
      <c r="L8" s="226">
        <f>SUM(J8:K8)</f>
        <v>6</v>
      </c>
    </row>
    <row r="9" spans="2:12">
      <c r="B9" s="88">
        <f t="shared" ref="B9:B18" si="0">B8+1</f>
        <v>3</v>
      </c>
      <c r="C9" s="252" t="s">
        <v>272</v>
      </c>
      <c r="D9" s="253" t="s">
        <v>273</v>
      </c>
      <c r="E9" s="258" t="s">
        <v>274</v>
      </c>
      <c r="F9" s="258" t="s">
        <v>275</v>
      </c>
      <c r="G9" s="258" t="s">
        <v>274</v>
      </c>
      <c r="H9" s="259" t="s">
        <v>274</v>
      </c>
      <c r="I9" s="259" t="s">
        <v>274</v>
      </c>
      <c r="J9" s="224">
        <v>0</v>
      </c>
      <c r="K9" s="225">
        <v>0</v>
      </c>
      <c r="L9" s="226">
        <f t="shared" ref="L9:L18" si="1">SUM(J9:K9)</f>
        <v>0</v>
      </c>
    </row>
    <row r="10" spans="2:12" ht="24">
      <c r="B10" s="88">
        <f t="shared" si="0"/>
        <v>4</v>
      </c>
      <c r="C10" s="252" t="s">
        <v>276</v>
      </c>
      <c r="D10" s="253" t="s">
        <v>277</v>
      </c>
      <c r="E10" s="258" t="s">
        <v>274</v>
      </c>
      <c r="F10" s="258" t="s">
        <v>274</v>
      </c>
      <c r="G10" s="258" t="s">
        <v>274</v>
      </c>
      <c r="H10" s="259" t="s">
        <v>274</v>
      </c>
      <c r="I10" s="259" t="s">
        <v>274</v>
      </c>
      <c r="J10" s="224">
        <v>0.27500000000000002</v>
      </c>
      <c r="K10" s="225">
        <v>0</v>
      </c>
      <c r="L10" s="226">
        <f t="shared" si="1"/>
        <v>0.27500000000000002</v>
      </c>
    </row>
    <row r="11" spans="2:12" ht="24">
      <c r="B11" s="88">
        <f t="shared" si="0"/>
        <v>5</v>
      </c>
      <c r="C11" s="252" t="s">
        <v>278</v>
      </c>
      <c r="D11" s="253" t="s">
        <v>279</v>
      </c>
      <c r="E11" s="258" t="s">
        <v>280</v>
      </c>
      <c r="F11" s="258" t="s">
        <v>280</v>
      </c>
      <c r="G11" s="258" t="s">
        <v>280</v>
      </c>
      <c r="H11" s="259" t="s">
        <v>280</v>
      </c>
      <c r="I11" s="259" t="s">
        <v>274</v>
      </c>
      <c r="J11" s="224" t="s">
        <v>280</v>
      </c>
      <c r="K11" s="225">
        <v>0</v>
      </c>
      <c r="L11" s="226">
        <f t="shared" si="1"/>
        <v>0</v>
      </c>
    </row>
    <row r="12" spans="2:12">
      <c r="B12" s="88">
        <f t="shared" si="0"/>
        <v>6</v>
      </c>
      <c r="C12" s="252" t="s">
        <v>281</v>
      </c>
      <c r="D12" s="253" t="s">
        <v>282</v>
      </c>
      <c r="E12" s="258" t="s">
        <v>280</v>
      </c>
      <c r="F12" s="258" t="s">
        <v>280</v>
      </c>
      <c r="G12" s="258" t="s">
        <v>280</v>
      </c>
      <c r="H12" s="259" t="s">
        <v>280</v>
      </c>
      <c r="I12" s="259" t="s">
        <v>274</v>
      </c>
      <c r="J12" s="224" t="s">
        <v>280</v>
      </c>
      <c r="K12" s="225" t="s">
        <v>280</v>
      </c>
      <c r="L12" s="226">
        <f t="shared" si="1"/>
        <v>0</v>
      </c>
    </row>
    <row r="13" spans="2:12" ht="24">
      <c r="B13" s="88">
        <f t="shared" si="0"/>
        <v>7</v>
      </c>
      <c r="C13" s="252" t="s">
        <v>283</v>
      </c>
      <c r="D13" s="253" t="s">
        <v>284</v>
      </c>
      <c r="E13" s="258" t="s">
        <v>280</v>
      </c>
      <c r="F13" s="258" t="s">
        <v>280</v>
      </c>
      <c r="G13" s="258" t="s">
        <v>280</v>
      </c>
      <c r="H13" s="259" t="s">
        <v>280</v>
      </c>
      <c r="I13" s="259" t="s">
        <v>274</v>
      </c>
      <c r="J13" s="224" t="s">
        <v>280</v>
      </c>
      <c r="K13" s="225" t="s">
        <v>280</v>
      </c>
      <c r="L13" s="226">
        <f t="shared" si="1"/>
        <v>0</v>
      </c>
    </row>
    <row r="14" spans="2:12" ht="24">
      <c r="B14" s="88">
        <f t="shared" si="0"/>
        <v>8</v>
      </c>
      <c r="C14" s="252" t="s">
        <v>285</v>
      </c>
      <c r="D14" s="253" t="s">
        <v>286</v>
      </c>
      <c r="E14" s="258" t="s">
        <v>280</v>
      </c>
      <c r="F14" s="258" t="s">
        <v>280</v>
      </c>
      <c r="G14" s="258" t="s">
        <v>280</v>
      </c>
      <c r="H14" s="259" t="s">
        <v>280</v>
      </c>
      <c r="I14" s="259" t="s">
        <v>274</v>
      </c>
      <c r="J14" s="224" t="s">
        <v>280</v>
      </c>
      <c r="K14" s="225" t="s">
        <v>280</v>
      </c>
      <c r="L14" s="226">
        <f t="shared" si="1"/>
        <v>0</v>
      </c>
    </row>
    <row r="15" spans="2:12" ht="24">
      <c r="B15" s="88">
        <f t="shared" si="0"/>
        <v>9</v>
      </c>
      <c r="C15" s="252" t="s">
        <v>287</v>
      </c>
      <c r="D15" s="253" t="s">
        <v>288</v>
      </c>
      <c r="E15" s="258" t="s">
        <v>280</v>
      </c>
      <c r="F15" s="258" t="s">
        <v>280</v>
      </c>
      <c r="G15" s="258" t="s">
        <v>280</v>
      </c>
      <c r="H15" s="259" t="s">
        <v>280</v>
      </c>
      <c r="I15" s="259" t="s">
        <v>275</v>
      </c>
      <c r="J15" s="224" t="s">
        <v>280</v>
      </c>
      <c r="K15" s="225">
        <v>-7.77</v>
      </c>
      <c r="L15" s="226">
        <f t="shared" si="1"/>
        <v>-7.77</v>
      </c>
    </row>
    <row r="16" spans="2:12">
      <c r="B16" s="88">
        <f t="shared" si="0"/>
        <v>10</v>
      </c>
      <c r="C16" s="252" t="s">
        <v>289</v>
      </c>
      <c r="D16" s="253" t="s">
        <v>290</v>
      </c>
      <c r="E16" s="258" t="s">
        <v>274</v>
      </c>
      <c r="F16" s="258" t="s">
        <v>274</v>
      </c>
      <c r="G16" s="258" t="s">
        <v>274</v>
      </c>
      <c r="H16" s="259" t="s">
        <v>274</v>
      </c>
      <c r="I16" s="259" t="s">
        <v>274</v>
      </c>
      <c r="J16" s="224">
        <v>7.7249999999999996</v>
      </c>
      <c r="K16" s="225">
        <v>12.875</v>
      </c>
      <c r="L16" s="226">
        <f t="shared" si="1"/>
        <v>20.6</v>
      </c>
    </row>
    <row r="17" spans="2:12">
      <c r="B17" s="88">
        <f t="shared" si="0"/>
        <v>11</v>
      </c>
      <c r="C17" s="252" t="s">
        <v>291</v>
      </c>
      <c r="D17" s="253" t="s">
        <v>292</v>
      </c>
      <c r="E17" s="258" t="s">
        <v>280</v>
      </c>
      <c r="F17" s="258" t="s">
        <v>280</v>
      </c>
      <c r="G17" s="258" t="s">
        <v>280</v>
      </c>
      <c r="H17" s="259" t="s">
        <v>280</v>
      </c>
      <c r="I17" s="259" t="s">
        <v>274</v>
      </c>
      <c r="J17" s="224" t="s">
        <v>280</v>
      </c>
      <c r="K17" s="225" t="s">
        <v>280</v>
      </c>
      <c r="L17" s="226">
        <f t="shared" si="1"/>
        <v>0</v>
      </c>
    </row>
    <row r="18" spans="2:12">
      <c r="B18" s="88">
        <f t="shared" si="0"/>
        <v>12</v>
      </c>
      <c r="C18" s="252" t="s">
        <v>293</v>
      </c>
      <c r="D18" s="253" t="s">
        <v>294</v>
      </c>
      <c r="E18" s="258" t="s">
        <v>280</v>
      </c>
      <c r="F18" s="258" t="s">
        <v>280</v>
      </c>
      <c r="G18" s="258" t="s">
        <v>280</v>
      </c>
      <c r="H18" s="259" t="s">
        <v>280</v>
      </c>
      <c r="I18" s="259" t="s">
        <v>274</v>
      </c>
      <c r="J18" s="224" t="s">
        <v>280</v>
      </c>
      <c r="K18" s="225">
        <v>0</v>
      </c>
      <c r="L18" s="226">
        <f t="shared" si="1"/>
        <v>0</v>
      </c>
    </row>
    <row r="19" spans="2:12">
      <c r="B19" s="88">
        <f t="shared" ref="B19:B31" si="2">B18+1</f>
        <v>13</v>
      </c>
      <c r="C19" s="252" t="s">
        <v>295</v>
      </c>
      <c r="D19" s="253" t="s">
        <v>296</v>
      </c>
      <c r="E19" s="258" t="s">
        <v>280</v>
      </c>
      <c r="F19" s="258" t="s">
        <v>280</v>
      </c>
      <c r="G19" s="258" t="s">
        <v>280</v>
      </c>
      <c r="H19" s="259" t="s">
        <v>280</v>
      </c>
      <c r="I19" s="259" t="s">
        <v>274</v>
      </c>
      <c r="J19" s="224" t="s">
        <v>280</v>
      </c>
      <c r="K19" s="225" t="s">
        <v>280</v>
      </c>
      <c r="L19" s="226">
        <f t="shared" ref="L19:L31" si="3">SUM(J19:K19)</f>
        <v>0</v>
      </c>
    </row>
    <row r="20" spans="2:12">
      <c r="B20" s="88">
        <f t="shared" si="2"/>
        <v>14</v>
      </c>
      <c r="C20" s="252" t="s">
        <v>297</v>
      </c>
      <c r="D20" s="253" t="s">
        <v>298</v>
      </c>
      <c r="E20" s="258" t="s">
        <v>280</v>
      </c>
      <c r="F20" s="258" t="s">
        <v>280</v>
      </c>
      <c r="G20" s="258" t="s">
        <v>280</v>
      </c>
      <c r="H20" s="259" t="s">
        <v>280</v>
      </c>
      <c r="I20" s="259" t="s">
        <v>274</v>
      </c>
      <c r="J20" s="224" t="s">
        <v>280</v>
      </c>
      <c r="K20" s="225" t="s">
        <v>280</v>
      </c>
      <c r="L20" s="226">
        <f t="shared" si="3"/>
        <v>0</v>
      </c>
    </row>
    <row r="21" spans="2:12">
      <c r="B21" s="88">
        <f t="shared" si="2"/>
        <v>15</v>
      </c>
      <c r="C21" s="252" t="s">
        <v>299</v>
      </c>
      <c r="D21" s="253" t="s">
        <v>300</v>
      </c>
      <c r="E21" s="258" t="s">
        <v>280</v>
      </c>
      <c r="F21" s="258" t="s">
        <v>280</v>
      </c>
      <c r="G21" s="258" t="s">
        <v>280</v>
      </c>
      <c r="H21" s="259" t="s">
        <v>280</v>
      </c>
      <c r="I21" s="259" t="s">
        <v>275</v>
      </c>
      <c r="J21" s="224" t="s">
        <v>280</v>
      </c>
      <c r="K21" s="225" t="s">
        <v>280</v>
      </c>
      <c r="L21" s="226">
        <f t="shared" si="3"/>
        <v>0</v>
      </c>
    </row>
    <row r="22" spans="2:12">
      <c r="B22" s="88">
        <f t="shared" si="2"/>
        <v>16</v>
      </c>
      <c r="C22" s="252" t="s">
        <v>301</v>
      </c>
      <c r="D22" s="253" t="s">
        <v>302</v>
      </c>
      <c r="E22" s="258" t="s">
        <v>274</v>
      </c>
      <c r="F22" s="258" t="s">
        <v>275</v>
      </c>
      <c r="G22" s="258" t="s">
        <v>274</v>
      </c>
      <c r="H22" s="259" t="s">
        <v>274</v>
      </c>
      <c r="I22" s="259" t="s">
        <v>274</v>
      </c>
      <c r="J22" s="224">
        <v>-0.55800000000000005</v>
      </c>
      <c r="K22" s="225">
        <v>0</v>
      </c>
      <c r="L22" s="226">
        <f t="shared" si="3"/>
        <v>-0.55800000000000005</v>
      </c>
    </row>
    <row r="23" spans="2:12">
      <c r="B23" s="88">
        <f t="shared" si="2"/>
        <v>17</v>
      </c>
      <c r="C23" s="252" t="s">
        <v>303</v>
      </c>
      <c r="D23" s="253" t="s">
        <v>304</v>
      </c>
      <c r="E23" s="258" t="s">
        <v>274</v>
      </c>
      <c r="F23" s="258" t="s">
        <v>274</v>
      </c>
      <c r="G23" s="258" t="s">
        <v>274</v>
      </c>
      <c r="H23" s="259" t="s">
        <v>274</v>
      </c>
      <c r="I23" s="259" t="s">
        <v>274</v>
      </c>
      <c r="J23" s="224">
        <v>0</v>
      </c>
      <c r="K23" s="225">
        <v>0</v>
      </c>
      <c r="L23" s="226">
        <f t="shared" si="3"/>
        <v>0</v>
      </c>
    </row>
    <row r="24" spans="2:12">
      <c r="B24" s="88">
        <f t="shared" si="2"/>
        <v>18</v>
      </c>
      <c r="C24" s="252" t="s">
        <v>305</v>
      </c>
      <c r="D24" s="253" t="s">
        <v>306</v>
      </c>
      <c r="E24" s="258" t="s">
        <v>274</v>
      </c>
      <c r="F24" s="258" t="s">
        <v>274</v>
      </c>
      <c r="G24" s="258" t="s">
        <v>275</v>
      </c>
      <c r="H24" s="259" t="s">
        <v>275</v>
      </c>
      <c r="I24" s="259" t="s">
        <v>275</v>
      </c>
      <c r="J24" s="224">
        <v>0</v>
      </c>
      <c r="K24" s="225">
        <v>0</v>
      </c>
      <c r="L24" s="226">
        <f t="shared" si="3"/>
        <v>0</v>
      </c>
    </row>
    <row r="25" spans="2:12" ht="24">
      <c r="B25" s="88">
        <f t="shared" si="2"/>
        <v>19</v>
      </c>
      <c r="C25" s="252" t="s">
        <v>307</v>
      </c>
      <c r="D25" s="253" t="s">
        <v>308</v>
      </c>
      <c r="E25" s="258" t="s">
        <v>280</v>
      </c>
      <c r="F25" s="258" t="s">
        <v>280</v>
      </c>
      <c r="G25" s="258" t="s">
        <v>280</v>
      </c>
      <c r="H25" s="259" t="s">
        <v>280</v>
      </c>
      <c r="I25" s="259" t="s">
        <v>274</v>
      </c>
      <c r="J25" s="224" t="s">
        <v>280</v>
      </c>
      <c r="K25" s="225">
        <v>8.64</v>
      </c>
      <c r="L25" s="226">
        <f t="shared" si="3"/>
        <v>8.64</v>
      </c>
    </row>
    <row r="26" spans="2:12" ht="24">
      <c r="B26" s="88">
        <f t="shared" si="2"/>
        <v>20</v>
      </c>
      <c r="C26" s="252" t="s">
        <v>309</v>
      </c>
      <c r="D26" s="253" t="s">
        <v>310</v>
      </c>
      <c r="E26" s="258" t="s">
        <v>280</v>
      </c>
      <c r="F26" s="258" t="s">
        <v>280</v>
      </c>
      <c r="G26" s="258" t="s">
        <v>280</v>
      </c>
      <c r="H26" s="259" t="s">
        <v>280</v>
      </c>
      <c r="I26" s="259" t="s">
        <v>274</v>
      </c>
      <c r="J26" s="224" t="s">
        <v>280</v>
      </c>
      <c r="K26" s="225">
        <v>0</v>
      </c>
      <c r="L26" s="226">
        <f t="shared" si="3"/>
        <v>0</v>
      </c>
    </row>
    <row r="27" spans="2:12" ht="24">
      <c r="B27" s="88">
        <f t="shared" si="2"/>
        <v>21</v>
      </c>
      <c r="C27" s="252" t="s">
        <v>311</v>
      </c>
      <c r="D27" s="253" t="s">
        <v>312</v>
      </c>
      <c r="E27" s="258" t="s">
        <v>280</v>
      </c>
      <c r="F27" s="258" t="s">
        <v>280</v>
      </c>
      <c r="G27" s="258" t="s">
        <v>280</v>
      </c>
      <c r="H27" s="259" t="s">
        <v>280</v>
      </c>
      <c r="I27" s="259" t="s">
        <v>274</v>
      </c>
      <c r="J27" s="224" t="s">
        <v>280</v>
      </c>
      <c r="K27" s="225" t="s">
        <v>280</v>
      </c>
      <c r="L27" s="226">
        <f t="shared" si="3"/>
        <v>0</v>
      </c>
    </row>
    <row r="28" spans="2:12" ht="24">
      <c r="B28" s="88">
        <f t="shared" si="2"/>
        <v>22</v>
      </c>
      <c r="C28" s="252" t="s">
        <v>313</v>
      </c>
      <c r="D28" s="253" t="s">
        <v>314</v>
      </c>
      <c r="E28" s="258" t="s">
        <v>274</v>
      </c>
      <c r="F28" s="258" t="s">
        <v>274</v>
      </c>
      <c r="G28" s="258" t="s">
        <v>274</v>
      </c>
      <c r="H28" s="259" t="s">
        <v>274</v>
      </c>
      <c r="I28" s="259" t="s">
        <v>274</v>
      </c>
      <c r="J28" s="224">
        <v>0.25</v>
      </c>
      <c r="K28" s="225">
        <v>0</v>
      </c>
      <c r="L28" s="226">
        <f t="shared" si="3"/>
        <v>0.25</v>
      </c>
    </row>
    <row r="29" spans="2:12">
      <c r="B29" s="88">
        <f t="shared" si="2"/>
        <v>23</v>
      </c>
      <c r="C29" s="252" t="s">
        <v>315</v>
      </c>
      <c r="D29" s="253" t="s">
        <v>316</v>
      </c>
      <c r="E29" s="258" t="s">
        <v>280</v>
      </c>
      <c r="F29" s="258" t="s">
        <v>280</v>
      </c>
      <c r="G29" s="258" t="s">
        <v>280</v>
      </c>
      <c r="H29" s="259" t="s">
        <v>280</v>
      </c>
      <c r="I29" s="259" t="s">
        <v>274</v>
      </c>
      <c r="J29" s="224" t="s">
        <v>280</v>
      </c>
      <c r="K29" s="225">
        <v>0</v>
      </c>
      <c r="L29" s="226">
        <f t="shared" si="3"/>
        <v>0</v>
      </c>
    </row>
    <row r="30" spans="2:12">
      <c r="B30" s="88">
        <f t="shared" si="2"/>
        <v>24</v>
      </c>
      <c r="C30" s="252" t="s">
        <v>317</v>
      </c>
      <c r="D30" s="253" t="s">
        <v>318</v>
      </c>
      <c r="E30" s="258" t="s">
        <v>280</v>
      </c>
      <c r="F30" s="258" t="s">
        <v>280</v>
      </c>
      <c r="G30" s="258" t="s">
        <v>280</v>
      </c>
      <c r="H30" s="259" t="s">
        <v>280</v>
      </c>
      <c r="I30" s="259" t="s">
        <v>274</v>
      </c>
      <c r="J30" s="224" t="s">
        <v>280</v>
      </c>
      <c r="K30" s="225" t="s">
        <v>280</v>
      </c>
      <c r="L30" s="226">
        <f t="shared" si="3"/>
        <v>0</v>
      </c>
    </row>
    <row r="31" spans="2:12">
      <c r="B31" s="88">
        <f t="shared" si="2"/>
        <v>25</v>
      </c>
      <c r="C31" s="252" t="s">
        <v>319</v>
      </c>
      <c r="D31" s="253" t="s">
        <v>320</v>
      </c>
      <c r="E31" s="258" t="s">
        <v>274</v>
      </c>
      <c r="F31" s="258" t="s">
        <v>274</v>
      </c>
      <c r="G31" s="258" t="s">
        <v>274</v>
      </c>
      <c r="H31" s="259" t="s">
        <v>274</v>
      </c>
      <c r="I31" s="259" t="s">
        <v>274</v>
      </c>
      <c r="J31" s="224">
        <v>8.9495000000000005</v>
      </c>
      <c r="K31" s="225">
        <v>4.5030000000000001</v>
      </c>
      <c r="L31" s="226">
        <f t="shared" si="3"/>
        <v>13.452500000000001</v>
      </c>
    </row>
    <row r="32" spans="2:12">
      <c r="B32" s="88">
        <f t="shared" ref="B32:B45" si="4">B31+1</f>
        <v>26</v>
      </c>
      <c r="C32" s="252" t="s">
        <v>321</v>
      </c>
      <c r="D32" s="253" t="s">
        <v>322</v>
      </c>
      <c r="E32" s="258" t="s">
        <v>280</v>
      </c>
      <c r="F32" s="258" t="s">
        <v>280</v>
      </c>
      <c r="G32" s="258" t="s">
        <v>280</v>
      </c>
      <c r="H32" s="259" t="s">
        <v>280</v>
      </c>
      <c r="I32" s="259" t="s">
        <v>274</v>
      </c>
      <c r="J32" s="224" t="s">
        <v>280</v>
      </c>
      <c r="K32" s="225">
        <v>0</v>
      </c>
      <c r="L32" s="226">
        <f t="shared" ref="L32:L45" si="5">SUM(J32:K32)</f>
        <v>0</v>
      </c>
    </row>
    <row r="33" spans="2:12">
      <c r="B33" s="88">
        <f t="shared" si="4"/>
        <v>27</v>
      </c>
      <c r="C33" s="252" t="s">
        <v>323</v>
      </c>
      <c r="D33" s="253" t="s">
        <v>324</v>
      </c>
      <c r="E33" s="258" t="s">
        <v>280</v>
      </c>
      <c r="F33" s="258" t="s">
        <v>280</v>
      </c>
      <c r="G33" s="258" t="s">
        <v>280</v>
      </c>
      <c r="H33" s="259" t="s">
        <v>280</v>
      </c>
      <c r="I33" s="259" t="s">
        <v>274</v>
      </c>
      <c r="J33" s="224" t="s">
        <v>280</v>
      </c>
      <c r="K33" s="225" t="s">
        <v>280</v>
      </c>
      <c r="L33" s="226">
        <f t="shared" si="5"/>
        <v>0</v>
      </c>
    </row>
    <row r="34" spans="2:12">
      <c r="B34" s="88">
        <f t="shared" si="4"/>
        <v>28</v>
      </c>
      <c r="C34" s="252" t="s">
        <v>325</v>
      </c>
      <c r="D34" s="253" t="s">
        <v>326</v>
      </c>
      <c r="E34" s="258" t="s">
        <v>280</v>
      </c>
      <c r="F34" s="258" t="s">
        <v>280</v>
      </c>
      <c r="G34" s="258" t="s">
        <v>280</v>
      </c>
      <c r="H34" s="259" t="s">
        <v>280</v>
      </c>
      <c r="I34" s="259" t="s">
        <v>274</v>
      </c>
      <c r="J34" s="224" t="s">
        <v>280</v>
      </c>
      <c r="K34" s="225" t="s">
        <v>280</v>
      </c>
      <c r="L34" s="226">
        <f t="shared" si="5"/>
        <v>0</v>
      </c>
    </row>
    <row r="35" spans="2:12">
      <c r="B35" s="88">
        <f t="shared" si="4"/>
        <v>29</v>
      </c>
      <c r="C35" s="252" t="s">
        <v>327</v>
      </c>
      <c r="D35" s="253" t="s">
        <v>328</v>
      </c>
      <c r="E35" s="258" t="s">
        <v>280</v>
      </c>
      <c r="F35" s="258" t="s">
        <v>280</v>
      </c>
      <c r="G35" s="258" t="s">
        <v>280</v>
      </c>
      <c r="H35" s="259" t="s">
        <v>280</v>
      </c>
      <c r="I35" s="259" t="s">
        <v>275</v>
      </c>
      <c r="J35" s="224" t="s">
        <v>280</v>
      </c>
      <c r="K35" s="225" t="s">
        <v>280</v>
      </c>
      <c r="L35" s="226">
        <f t="shared" si="5"/>
        <v>0</v>
      </c>
    </row>
    <row r="36" spans="2:12">
      <c r="B36" s="88">
        <f t="shared" si="4"/>
        <v>30</v>
      </c>
      <c r="C36" s="252" t="s">
        <v>329</v>
      </c>
      <c r="D36" s="253" t="s">
        <v>330</v>
      </c>
      <c r="E36" s="258" t="s">
        <v>274</v>
      </c>
      <c r="F36" s="258" t="s">
        <v>274</v>
      </c>
      <c r="G36" s="258" t="s">
        <v>274</v>
      </c>
      <c r="H36" s="259" t="s">
        <v>274</v>
      </c>
      <c r="I36" s="259" t="s">
        <v>274</v>
      </c>
      <c r="J36" s="224">
        <v>0</v>
      </c>
      <c r="K36" s="225">
        <v>0</v>
      </c>
      <c r="L36" s="226">
        <f t="shared" si="5"/>
        <v>0</v>
      </c>
    </row>
    <row r="37" spans="2:12">
      <c r="B37" s="88">
        <f t="shared" si="4"/>
        <v>31</v>
      </c>
      <c r="C37" s="252" t="s">
        <v>331</v>
      </c>
      <c r="D37" s="253" t="s">
        <v>332</v>
      </c>
      <c r="E37" s="258" t="s">
        <v>274</v>
      </c>
      <c r="F37" s="258" t="s">
        <v>274</v>
      </c>
      <c r="G37" s="258" t="s">
        <v>274</v>
      </c>
      <c r="H37" s="259" t="s">
        <v>274</v>
      </c>
      <c r="I37" s="259" t="s">
        <v>274</v>
      </c>
      <c r="J37" s="224">
        <v>0</v>
      </c>
      <c r="K37" s="225">
        <v>0</v>
      </c>
      <c r="L37" s="226">
        <f t="shared" si="5"/>
        <v>0</v>
      </c>
    </row>
    <row r="38" spans="2:12">
      <c r="B38" s="88">
        <f t="shared" si="4"/>
        <v>32</v>
      </c>
      <c r="C38" s="252" t="s">
        <v>333</v>
      </c>
      <c r="D38" s="253" t="s">
        <v>334</v>
      </c>
      <c r="E38" s="258" t="s">
        <v>274</v>
      </c>
      <c r="F38" s="258" t="s">
        <v>275</v>
      </c>
      <c r="G38" s="258" t="s">
        <v>274</v>
      </c>
      <c r="H38" s="259" t="s">
        <v>274</v>
      </c>
      <c r="I38" s="259" t="s">
        <v>274</v>
      </c>
      <c r="J38" s="224" t="s">
        <v>280</v>
      </c>
      <c r="K38" s="225" t="s">
        <v>280</v>
      </c>
      <c r="L38" s="226">
        <f t="shared" si="5"/>
        <v>0</v>
      </c>
    </row>
    <row r="39" spans="2:12">
      <c r="B39" s="88">
        <f t="shared" si="4"/>
        <v>33</v>
      </c>
      <c r="C39" s="252" t="s">
        <v>335</v>
      </c>
      <c r="D39" s="253" t="s">
        <v>336</v>
      </c>
      <c r="E39" s="258" t="s">
        <v>280</v>
      </c>
      <c r="F39" s="258" t="s">
        <v>280</v>
      </c>
      <c r="G39" s="258" t="s">
        <v>280</v>
      </c>
      <c r="H39" s="259" t="s">
        <v>280</v>
      </c>
      <c r="I39" s="259" t="s">
        <v>280</v>
      </c>
      <c r="J39" s="224" t="s">
        <v>280</v>
      </c>
      <c r="K39" s="225" t="s">
        <v>280</v>
      </c>
      <c r="L39" s="226">
        <f t="shared" si="5"/>
        <v>0</v>
      </c>
    </row>
    <row r="40" spans="2:12" ht="24">
      <c r="B40" s="88">
        <f t="shared" si="4"/>
        <v>34</v>
      </c>
      <c r="C40" s="252" t="s">
        <v>337</v>
      </c>
      <c r="D40" s="253" t="s">
        <v>338</v>
      </c>
      <c r="E40" s="258" t="s">
        <v>280</v>
      </c>
      <c r="F40" s="258" t="s">
        <v>280</v>
      </c>
      <c r="G40" s="258" t="s">
        <v>280</v>
      </c>
      <c r="H40" s="259" t="s">
        <v>280</v>
      </c>
      <c r="I40" s="259" t="s">
        <v>274</v>
      </c>
      <c r="J40" s="224" t="s">
        <v>280</v>
      </c>
      <c r="K40" s="225" t="s">
        <v>280</v>
      </c>
      <c r="L40" s="226">
        <f t="shared" si="5"/>
        <v>0</v>
      </c>
    </row>
    <row r="41" spans="2:12" ht="24">
      <c r="B41" s="88">
        <f t="shared" si="4"/>
        <v>35</v>
      </c>
      <c r="C41" s="252" t="s">
        <v>339</v>
      </c>
      <c r="D41" s="253" t="s">
        <v>340</v>
      </c>
      <c r="E41" s="258" t="s">
        <v>274</v>
      </c>
      <c r="F41" s="258" t="s">
        <v>274</v>
      </c>
      <c r="G41" s="258" t="s">
        <v>274</v>
      </c>
      <c r="H41" s="259" t="s">
        <v>274</v>
      </c>
      <c r="I41" s="259" t="s">
        <v>274</v>
      </c>
      <c r="J41" s="224">
        <v>0.42499999999999999</v>
      </c>
      <c r="K41" s="225">
        <v>0</v>
      </c>
      <c r="L41" s="226">
        <f t="shared" si="5"/>
        <v>0.42499999999999999</v>
      </c>
    </row>
    <row r="42" spans="2:12" ht="24">
      <c r="B42" s="88">
        <f t="shared" si="4"/>
        <v>36</v>
      </c>
      <c r="C42" s="252" t="s">
        <v>341</v>
      </c>
      <c r="D42" s="253" t="s">
        <v>342</v>
      </c>
      <c r="E42" s="258" t="s">
        <v>274</v>
      </c>
      <c r="F42" s="258" t="s">
        <v>274</v>
      </c>
      <c r="G42" s="258" t="s">
        <v>274</v>
      </c>
      <c r="H42" s="259" t="s">
        <v>274</v>
      </c>
      <c r="I42" s="259" t="s">
        <v>274</v>
      </c>
      <c r="J42" s="224">
        <v>0.5</v>
      </c>
      <c r="K42" s="225">
        <v>0</v>
      </c>
      <c r="L42" s="226">
        <f t="shared" si="5"/>
        <v>0.5</v>
      </c>
    </row>
    <row r="43" spans="2:12">
      <c r="B43" s="88">
        <f t="shared" si="4"/>
        <v>37</v>
      </c>
      <c r="C43" s="252" t="s">
        <v>343</v>
      </c>
      <c r="D43" s="253" t="s">
        <v>344</v>
      </c>
      <c r="E43" s="258" t="s">
        <v>280</v>
      </c>
      <c r="F43" s="258" t="s">
        <v>280</v>
      </c>
      <c r="G43" s="258" t="s">
        <v>280</v>
      </c>
      <c r="H43" s="259" t="s">
        <v>280</v>
      </c>
      <c r="I43" s="259" t="s">
        <v>274</v>
      </c>
      <c r="J43" s="224" t="s">
        <v>280</v>
      </c>
      <c r="K43" s="225" t="s">
        <v>280</v>
      </c>
      <c r="L43" s="226">
        <f t="shared" si="5"/>
        <v>0</v>
      </c>
    </row>
    <row r="44" spans="2:12">
      <c r="B44" s="88">
        <f t="shared" si="4"/>
        <v>38</v>
      </c>
      <c r="C44" s="252" t="s">
        <v>345</v>
      </c>
      <c r="D44" s="253" t="s">
        <v>346</v>
      </c>
      <c r="E44" s="258" t="s">
        <v>280</v>
      </c>
      <c r="F44" s="258" t="s">
        <v>280</v>
      </c>
      <c r="G44" s="258" t="s">
        <v>280</v>
      </c>
      <c r="H44" s="259" t="s">
        <v>280</v>
      </c>
      <c r="I44" s="259" t="s">
        <v>274</v>
      </c>
      <c r="J44" s="224" t="s">
        <v>280</v>
      </c>
      <c r="K44" s="225" t="s">
        <v>280</v>
      </c>
      <c r="L44" s="226">
        <f t="shared" si="5"/>
        <v>0</v>
      </c>
    </row>
    <row r="45" spans="2:12">
      <c r="B45" s="88">
        <f t="shared" si="4"/>
        <v>39</v>
      </c>
      <c r="C45" s="252" t="s">
        <v>347</v>
      </c>
      <c r="D45" s="253" t="s">
        <v>348</v>
      </c>
      <c r="E45" s="258" t="s">
        <v>280</v>
      </c>
      <c r="F45" s="258" t="s">
        <v>280</v>
      </c>
      <c r="G45" s="258" t="s">
        <v>280</v>
      </c>
      <c r="H45" s="259" t="s">
        <v>280</v>
      </c>
      <c r="I45" s="259" t="s">
        <v>275</v>
      </c>
      <c r="J45" s="224" t="s">
        <v>280</v>
      </c>
      <c r="K45" s="225" t="s">
        <v>280</v>
      </c>
      <c r="L45" s="226">
        <f t="shared" si="5"/>
        <v>0</v>
      </c>
    </row>
    <row r="46" spans="2:12">
      <c r="B46" s="88">
        <f t="shared" ref="B46:B56" si="6">B45+1</f>
        <v>40</v>
      </c>
      <c r="C46" s="252"/>
      <c r="D46" s="253"/>
      <c r="E46" s="258"/>
      <c r="F46" s="258"/>
      <c r="G46" s="258"/>
      <c r="H46" s="259"/>
      <c r="I46" s="259"/>
      <c r="J46" s="224"/>
      <c r="K46" s="225"/>
      <c r="L46" s="226">
        <f t="shared" ref="L46:L56" si="7">SUM(J46:K46)</f>
        <v>0</v>
      </c>
    </row>
    <row r="47" spans="2:12">
      <c r="B47" s="88">
        <f t="shared" si="6"/>
        <v>41</v>
      </c>
      <c r="C47" s="252"/>
      <c r="D47" s="253"/>
      <c r="E47" s="258"/>
      <c r="F47" s="258"/>
      <c r="G47" s="258"/>
      <c r="H47" s="259"/>
      <c r="I47" s="259"/>
      <c r="J47" s="224"/>
      <c r="K47" s="225"/>
      <c r="L47" s="226">
        <f t="shared" si="7"/>
        <v>0</v>
      </c>
    </row>
    <row r="48" spans="2:12">
      <c r="B48" s="88">
        <f t="shared" si="6"/>
        <v>42</v>
      </c>
      <c r="C48" s="252"/>
      <c r="D48" s="253"/>
      <c r="E48" s="258"/>
      <c r="F48" s="258"/>
      <c r="G48" s="258"/>
      <c r="H48" s="259"/>
      <c r="I48" s="259"/>
      <c r="J48" s="224"/>
      <c r="K48" s="225"/>
      <c r="L48" s="226">
        <f t="shared" si="7"/>
        <v>0</v>
      </c>
    </row>
    <row r="49" spans="2:12">
      <c r="B49" s="88">
        <f t="shared" si="6"/>
        <v>43</v>
      </c>
      <c r="C49" s="252"/>
      <c r="D49" s="253"/>
      <c r="E49" s="258"/>
      <c r="F49" s="258"/>
      <c r="G49" s="258"/>
      <c r="H49" s="259"/>
      <c r="I49" s="259"/>
      <c r="J49" s="224"/>
      <c r="K49" s="225"/>
      <c r="L49" s="226">
        <f t="shared" si="7"/>
        <v>0</v>
      </c>
    </row>
    <row r="50" spans="2:12">
      <c r="B50" s="88">
        <f t="shared" si="6"/>
        <v>44</v>
      </c>
      <c r="C50" s="252"/>
      <c r="D50" s="253"/>
      <c r="E50" s="258"/>
      <c r="F50" s="258"/>
      <c r="G50" s="258"/>
      <c r="H50" s="259"/>
      <c r="I50" s="259"/>
      <c r="J50" s="224"/>
      <c r="K50" s="225"/>
      <c r="L50" s="226">
        <f t="shared" si="7"/>
        <v>0</v>
      </c>
    </row>
    <row r="51" spans="2:12">
      <c r="B51" s="88">
        <f t="shared" si="6"/>
        <v>45</v>
      </c>
      <c r="C51" s="252"/>
      <c r="D51" s="253"/>
      <c r="E51" s="258"/>
      <c r="F51" s="258"/>
      <c r="G51" s="258"/>
      <c r="H51" s="259"/>
      <c r="I51" s="259"/>
      <c r="J51" s="224"/>
      <c r="K51" s="225"/>
      <c r="L51" s="226">
        <f t="shared" si="7"/>
        <v>0</v>
      </c>
    </row>
    <row r="52" spans="2:12">
      <c r="B52" s="88">
        <f t="shared" si="6"/>
        <v>46</v>
      </c>
      <c r="C52" s="252"/>
      <c r="D52" s="253"/>
      <c r="E52" s="258"/>
      <c r="F52" s="258"/>
      <c r="G52" s="258"/>
      <c r="H52" s="259"/>
      <c r="I52" s="259"/>
      <c r="J52" s="224"/>
      <c r="K52" s="225"/>
      <c r="L52" s="226">
        <f t="shared" si="7"/>
        <v>0</v>
      </c>
    </row>
    <row r="53" spans="2:12">
      <c r="B53" s="88">
        <f t="shared" si="6"/>
        <v>47</v>
      </c>
      <c r="C53" s="252"/>
      <c r="D53" s="253"/>
      <c r="E53" s="258"/>
      <c r="F53" s="258"/>
      <c r="G53" s="258"/>
      <c r="H53" s="259"/>
      <c r="I53" s="259"/>
      <c r="J53" s="224"/>
      <c r="K53" s="225"/>
      <c r="L53" s="226">
        <f t="shared" si="7"/>
        <v>0</v>
      </c>
    </row>
    <row r="54" spans="2:12">
      <c r="B54" s="88">
        <f t="shared" si="6"/>
        <v>48</v>
      </c>
      <c r="C54" s="252"/>
      <c r="D54" s="253"/>
      <c r="E54" s="258"/>
      <c r="F54" s="258"/>
      <c r="G54" s="258"/>
      <c r="H54" s="259"/>
      <c r="I54" s="259"/>
      <c r="J54" s="224"/>
      <c r="K54" s="225"/>
      <c r="L54" s="226">
        <f t="shared" si="7"/>
        <v>0</v>
      </c>
    </row>
    <row r="55" spans="2:12">
      <c r="B55" s="88">
        <f t="shared" si="6"/>
        <v>49</v>
      </c>
      <c r="C55" s="252"/>
      <c r="D55" s="253"/>
      <c r="E55" s="258"/>
      <c r="F55" s="258"/>
      <c r="G55" s="258"/>
      <c r="H55" s="259"/>
      <c r="I55" s="259"/>
      <c r="J55" s="224"/>
      <c r="K55" s="225"/>
      <c r="L55" s="226">
        <f t="shared" si="7"/>
        <v>0</v>
      </c>
    </row>
    <row r="56" spans="2:12">
      <c r="B56" s="88">
        <f t="shared" si="6"/>
        <v>50</v>
      </c>
      <c r="C56" s="252"/>
      <c r="D56" s="253"/>
      <c r="E56" s="258"/>
      <c r="F56" s="258"/>
      <c r="G56" s="258"/>
      <c r="H56" s="259"/>
      <c r="I56" s="259"/>
      <c r="J56" s="224"/>
      <c r="K56" s="225"/>
      <c r="L56" s="226">
        <f t="shared" si="7"/>
        <v>0</v>
      </c>
    </row>
    <row r="57" spans="2:12">
      <c r="B57" s="88">
        <f t="shared" ref="B57:B59" si="8">B56+1</f>
        <v>51</v>
      </c>
      <c r="C57" s="252"/>
      <c r="D57" s="253"/>
      <c r="E57" s="258"/>
      <c r="F57" s="258"/>
      <c r="G57" s="258"/>
      <c r="H57" s="259"/>
      <c r="I57" s="259"/>
      <c r="J57" s="224"/>
      <c r="K57" s="225"/>
      <c r="L57" s="226">
        <f t="shared" ref="L57:L59" si="9">SUM(J57:K57)</f>
        <v>0</v>
      </c>
    </row>
    <row r="58" spans="2:12">
      <c r="B58" s="88">
        <f t="shared" si="8"/>
        <v>52</v>
      </c>
      <c r="C58" s="252"/>
      <c r="D58" s="253"/>
      <c r="E58" s="258"/>
      <c r="F58" s="258"/>
      <c r="G58" s="258"/>
      <c r="H58" s="259"/>
      <c r="I58" s="259"/>
      <c r="J58" s="224"/>
      <c r="K58" s="225"/>
      <c r="L58" s="226">
        <f t="shared" si="9"/>
        <v>0</v>
      </c>
    </row>
    <row r="59" spans="2:12">
      <c r="B59" s="88">
        <f t="shared" si="8"/>
        <v>53</v>
      </c>
      <c r="C59" s="252"/>
      <c r="D59" s="253"/>
      <c r="E59" s="258"/>
      <c r="F59" s="258"/>
      <c r="G59" s="258"/>
      <c r="H59" s="259"/>
      <c r="I59" s="259"/>
      <c r="J59" s="224"/>
      <c r="K59" s="225"/>
      <c r="L59" s="226">
        <f t="shared" si="9"/>
        <v>0</v>
      </c>
    </row>
    <row r="60" spans="2:12">
      <c r="B60" s="88">
        <f t="shared" ref="B60:B61" si="10">B59+1</f>
        <v>54</v>
      </c>
      <c r="C60" s="252"/>
      <c r="D60" s="253"/>
      <c r="E60" s="258"/>
      <c r="F60" s="258"/>
      <c r="G60" s="258"/>
      <c r="H60" s="259"/>
      <c r="I60" s="259"/>
      <c r="J60" s="224"/>
      <c r="K60" s="225"/>
      <c r="L60" s="226">
        <f t="shared" ref="L60:L61" si="11">SUM(J60:K60)</f>
        <v>0</v>
      </c>
    </row>
    <row r="61" spans="2:12" ht="15" thickBot="1">
      <c r="B61" s="89">
        <f t="shared" si="10"/>
        <v>55</v>
      </c>
      <c r="C61" s="254"/>
      <c r="D61" s="255"/>
      <c r="E61" s="260"/>
      <c r="F61" s="260"/>
      <c r="G61" s="260"/>
      <c r="H61" s="261"/>
      <c r="I61" s="261"/>
      <c r="J61" s="227"/>
      <c r="K61" s="228"/>
      <c r="L61" s="229">
        <f t="shared" si="11"/>
        <v>0</v>
      </c>
    </row>
    <row r="62" spans="2:12">
      <c r="B62" s="60"/>
      <c r="C62" s="13"/>
      <c r="D62" s="13"/>
      <c r="E62" s="13"/>
      <c r="F62" s="13"/>
      <c r="G62" s="13"/>
      <c r="H62" s="13"/>
      <c r="I62" s="13"/>
      <c r="J62" s="13"/>
      <c r="K62" s="13"/>
      <c r="L62" s="16"/>
    </row>
    <row r="63" spans="2:12" ht="15.75">
      <c r="B63" s="95" t="s">
        <v>62</v>
      </c>
    </row>
    <row r="64" spans="2:12">
      <c r="B64" s="65"/>
      <c r="C64" s="109" t="s">
        <v>229</v>
      </c>
    </row>
    <row r="65" spans="2:15" ht="14.45" customHeight="1">
      <c r="B65" s="93"/>
      <c r="C65" s="358" t="s">
        <v>230</v>
      </c>
      <c r="D65" s="359"/>
    </row>
    <row r="66" spans="2:15">
      <c r="B66" s="94"/>
      <c r="C66" s="109" t="s">
        <v>60</v>
      </c>
    </row>
    <row r="67" spans="2:15" ht="15" thickBot="1">
      <c r="J67" s="62"/>
      <c r="K67" s="62"/>
      <c r="L67" s="62"/>
    </row>
    <row r="68" spans="2:15" ht="16.5" thickBot="1">
      <c r="B68" s="24" t="s">
        <v>59</v>
      </c>
      <c r="C68" s="25"/>
      <c r="D68" s="25"/>
      <c r="E68" s="25"/>
      <c r="F68" s="25"/>
      <c r="G68" s="25"/>
      <c r="H68" s="25"/>
      <c r="I68" s="25"/>
      <c r="J68" s="25"/>
      <c r="K68" s="25"/>
      <c r="L68" s="71"/>
      <c r="M68" s="11"/>
      <c r="N68" s="11"/>
      <c r="O68" s="11"/>
    </row>
    <row r="69" spans="2:15" ht="15" thickBot="1"/>
    <row r="70" spans="2:15" ht="45" customHeight="1" thickBot="1">
      <c r="B70" s="362" t="s">
        <v>97</v>
      </c>
      <c r="C70" s="363"/>
      <c r="D70" s="363"/>
      <c r="E70" s="363"/>
      <c r="F70" s="363"/>
      <c r="G70" s="363"/>
      <c r="H70" s="363"/>
      <c r="I70" s="363"/>
      <c r="J70" s="363"/>
      <c r="K70" s="363"/>
      <c r="L70" s="364"/>
    </row>
    <row r="71" spans="2:15" ht="15" thickBot="1"/>
    <row r="72" spans="2:15">
      <c r="B72" s="56" t="s">
        <v>86</v>
      </c>
      <c r="C72" s="365" t="s">
        <v>68</v>
      </c>
      <c r="D72" s="365"/>
      <c r="E72" s="365"/>
      <c r="F72" s="365"/>
      <c r="G72" s="365"/>
      <c r="H72" s="365"/>
      <c r="I72" s="365"/>
      <c r="J72" s="365"/>
      <c r="K72" s="365"/>
      <c r="L72" s="366"/>
    </row>
    <row r="73" spans="2:15">
      <c r="B73" s="58" t="s">
        <v>67</v>
      </c>
      <c r="C73" s="59" t="str">
        <f>$C$6</f>
        <v>PR14 Performance Commitments</v>
      </c>
      <c r="D73" s="59"/>
      <c r="E73" s="59"/>
      <c r="F73" s="59"/>
      <c r="G73" s="59"/>
      <c r="H73" s="59"/>
      <c r="I73" s="59"/>
      <c r="J73" s="59"/>
      <c r="K73" s="59"/>
      <c r="L73" s="79"/>
      <c r="M73" s="19"/>
    </row>
    <row r="74" spans="2:15" ht="13.9" customHeight="1">
      <c r="B74" s="55" t="s">
        <v>54</v>
      </c>
      <c r="C74" s="330" t="s">
        <v>96</v>
      </c>
      <c r="D74" s="331"/>
      <c r="E74" s="331"/>
      <c r="F74" s="331"/>
      <c r="G74" s="331"/>
      <c r="H74" s="331"/>
      <c r="I74" s="331"/>
      <c r="J74" s="331"/>
      <c r="K74" s="331"/>
      <c r="L74" s="332"/>
    </row>
    <row r="75" spans="2:15">
      <c r="B75" s="28" t="s">
        <v>87</v>
      </c>
      <c r="C75" s="369" t="s">
        <v>31</v>
      </c>
      <c r="D75" s="369"/>
      <c r="E75" s="369"/>
      <c r="F75" s="369"/>
      <c r="G75" s="369"/>
      <c r="H75" s="369"/>
      <c r="I75" s="369"/>
      <c r="J75" s="369"/>
      <c r="K75" s="369"/>
      <c r="L75" s="370"/>
    </row>
    <row r="76" spans="2:15">
      <c r="B76" s="28" t="s">
        <v>88</v>
      </c>
      <c r="C76" s="369" t="s">
        <v>32</v>
      </c>
      <c r="D76" s="369"/>
      <c r="E76" s="369"/>
      <c r="F76" s="369"/>
      <c r="G76" s="369"/>
      <c r="H76" s="369"/>
      <c r="I76" s="369"/>
      <c r="J76" s="369"/>
      <c r="K76" s="369"/>
      <c r="L76" s="370"/>
    </row>
    <row r="77" spans="2:15">
      <c r="B77" s="28" t="s">
        <v>89</v>
      </c>
      <c r="C77" s="369" t="s">
        <v>33</v>
      </c>
      <c r="D77" s="369"/>
      <c r="E77" s="369"/>
      <c r="F77" s="369"/>
      <c r="G77" s="369"/>
      <c r="H77" s="369"/>
      <c r="I77" s="369"/>
      <c r="J77" s="369"/>
      <c r="K77" s="369"/>
      <c r="L77" s="370"/>
    </row>
    <row r="78" spans="2:15">
      <c r="B78" s="28" t="s">
        <v>90</v>
      </c>
      <c r="C78" s="369" t="s">
        <v>154</v>
      </c>
      <c r="D78" s="369"/>
      <c r="E78" s="369"/>
      <c r="F78" s="369"/>
      <c r="G78" s="369"/>
      <c r="H78" s="369"/>
      <c r="I78" s="369"/>
      <c r="J78" s="369"/>
      <c r="K78" s="369"/>
      <c r="L78" s="370"/>
    </row>
    <row r="79" spans="2:15">
      <c r="B79" s="28" t="s">
        <v>91</v>
      </c>
      <c r="C79" s="369" t="s">
        <v>172</v>
      </c>
      <c r="D79" s="369"/>
      <c r="E79" s="369"/>
      <c r="F79" s="369"/>
      <c r="G79" s="369"/>
      <c r="H79" s="369"/>
      <c r="I79" s="369"/>
      <c r="J79" s="369"/>
      <c r="K79" s="369"/>
      <c r="L79" s="370"/>
    </row>
    <row r="80" spans="2:15">
      <c r="B80" s="28" t="s">
        <v>92</v>
      </c>
      <c r="C80" s="369" t="s">
        <v>173</v>
      </c>
      <c r="D80" s="369"/>
      <c r="E80" s="369"/>
      <c r="F80" s="369"/>
      <c r="G80" s="369"/>
      <c r="H80" s="369"/>
      <c r="I80" s="369"/>
      <c r="J80" s="369"/>
      <c r="K80" s="369"/>
      <c r="L80" s="370"/>
    </row>
    <row r="81" spans="2:12">
      <c r="B81" s="28" t="s">
        <v>93</v>
      </c>
      <c r="C81" s="369" t="s">
        <v>85</v>
      </c>
      <c r="D81" s="369"/>
      <c r="E81" s="369"/>
      <c r="F81" s="369"/>
      <c r="G81" s="369"/>
      <c r="H81" s="369"/>
      <c r="I81" s="369"/>
      <c r="J81" s="369"/>
      <c r="K81" s="369"/>
      <c r="L81" s="370"/>
    </row>
    <row r="82" spans="2:12">
      <c r="B82" s="145" t="s">
        <v>94</v>
      </c>
      <c r="C82" s="367" t="s">
        <v>174</v>
      </c>
      <c r="D82" s="367"/>
      <c r="E82" s="367"/>
      <c r="F82" s="367"/>
      <c r="G82" s="367"/>
      <c r="H82" s="367"/>
      <c r="I82" s="367"/>
      <c r="J82" s="367"/>
      <c r="K82" s="367"/>
      <c r="L82" s="368"/>
    </row>
    <row r="83" spans="2:12" ht="15" thickBot="1">
      <c r="B83" s="31" t="s">
        <v>95</v>
      </c>
      <c r="C83" s="360" t="s">
        <v>171</v>
      </c>
      <c r="D83" s="360"/>
      <c r="E83" s="360"/>
      <c r="F83" s="360"/>
      <c r="G83" s="360"/>
      <c r="H83" s="360"/>
      <c r="I83" s="360"/>
      <c r="J83" s="360"/>
      <c r="K83" s="360"/>
      <c r="L83" s="361"/>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zoomScale="80" zoomScaleNormal="80" workbookViewId="0">
      <selection activeCell="F9" sqref="F9"/>
    </sheetView>
  </sheetViews>
  <sheetFormatPr defaultColWidth="0" defaultRowHeight="0" customHeight="1" zeroHeight="1"/>
  <cols>
    <col min="1" max="1" width="2.75" style="161" customWidth="1"/>
    <col min="2" max="2" width="6.75" style="161" customWidth="1"/>
    <col min="3" max="3" width="56.625" style="161" bestFit="1" customWidth="1"/>
    <col min="4" max="4" width="11.625" style="161" customWidth="1"/>
    <col min="5" max="6" width="5.625" style="161" customWidth="1"/>
    <col min="7" max="9" width="9.625" style="161" customWidth="1"/>
    <col min="10" max="10" width="5.75" style="161" customWidth="1"/>
    <col min="11" max="12" width="0" style="161" hidden="1" customWidth="1"/>
    <col min="13" max="16384" width="9.625" style="161" hidden="1"/>
  </cols>
  <sheetData>
    <row r="1" spans="1:9" ht="20.25">
      <c r="B1" s="151" t="s">
        <v>190</v>
      </c>
      <c r="C1" s="151"/>
      <c r="D1" s="151"/>
      <c r="E1" s="151"/>
      <c r="F1" s="151"/>
      <c r="G1" s="151"/>
      <c r="H1" s="151"/>
      <c r="I1" s="90" t="str">
        <f>Cover!$G$13</f>
        <v>Anglian Water</v>
      </c>
    </row>
    <row r="2" spans="1:9" ht="14.25" customHeight="1" thickBot="1">
      <c r="B2" s="153"/>
      <c r="C2" s="153"/>
      <c r="D2" s="153"/>
      <c r="E2" s="153"/>
      <c r="F2" s="153"/>
      <c r="G2" s="153"/>
      <c r="H2" s="153"/>
      <c r="I2" s="153"/>
    </row>
    <row r="3" spans="1:9" ht="15" thickBot="1">
      <c r="B3" s="377" t="s">
        <v>49</v>
      </c>
      <c r="C3" s="378"/>
      <c r="D3" s="154" t="s">
        <v>50</v>
      </c>
      <c r="E3" s="155" t="s">
        <v>51</v>
      </c>
      <c r="F3" s="156" t="s">
        <v>52</v>
      </c>
      <c r="G3" s="157" t="s">
        <v>21</v>
      </c>
      <c r="H3" s="155" t="s">
        <v>22</v>
      </c>
      <c r="I3" s="156" t="s">
        <v>23</v>
      </c>
    </row>
    <row r="4" spans="1:9" ht="14.25" customHeight="1" thickBot="1">
      <c r="B4" s="153"/>
      <c r="C4" s="153"/>
      <c r="D4" s="153"/>
      <c r="E4" s="153"/>
      <c r="F4" s="153"/>
      <c r="G4" s="153"/>
      <c r="H4" s="153"/>
      <c r="I4" s="153"/>
    </row>
    <row r="5" spans="1:9" s="152" customFormat="1" ht="14.25" customHeight="1" thickBot="1">
      <c r="A5" s="161"/>
      <c r="B5" s="158" t="s">
        <v>53</v>
      </c>
      <c r="C5" s="159" t="s">
        <v>186</v>
      </c>
      <c r="D5" s="153"/>
      <c r="E5" s="153"/>
      <c r="F5" s="153"/>
      <c r="G5" s="153"/>
      <c r="H5" s="153"/>
      <c r="I5" s="153"/>
    </row>
    <row r="6" spans="1:9" ht="14.25" customHeight="1" thickBot="1">
      <c r="B6" s="162">
        <v>1</v>
      </c>
      <c r="C6" s="163" t="s">
        <v>187</v>
      </c>
      <c r="D6" s="164" t="s">
        <v>188</v>
      </c>
      <c r="E6" s="165" t="s">
        <v>185</v>
      </c>
      <c r="F6" s="166">
        <v>0</v>
      </c>
      <c r="G6" s="312">
        <v>85</v>
      </c>
      <c r="H6" s="313">
        <v>86</v>
      </c>
      <c r="I6" s="314">
        <v>88</v>
      </c>
    </row>
    <row r="7" spans="1:9" ht="14.25" customHeight="1">
      <c r="B7" s="153"/>
      <c r="C7" s="153"/>
      <c r="D7" s="153"/>
      <c r="E7" s="153"/>
      <c r="F7" s="153"/>
      <c r="G7" s="153"/>
      <c r="H7" s="153"/>
      <c r="I7" s="153"/>
    </row>
    <row r="8" spans="1:9" ht="14.25" customHeight="1">
      <c r="B8" s="184" t="s">
        <v>62</v>
      </c>
      <c r="C8" s="2"/>
      <c r="D8" s="170"/>
      <c r="E8" s="170"/>
      <c r="F8" s="170"/>
      <c r="G8" s="170"/>
      <c r="H8" s="170"/>
      <c r="I8" s="170"/>
    </row>
    <row r="9" spans="1:9" ht="14.25" customHeight="1">
      <c r="B9" s="65"/>
      <c r="C9" s="182" t="s">
        <v>229</v>
      </c>
      <c r="D9" s="171"/>
      <c r="E9" s="170"/>
      <c r="F9" s="170"/>
      <c r="G9" s="170"/>
      <c r="H9" s="170"/>
      <c r="I9" s="170"/>
    </row>
    <row r="10" spans="1:9" ht="14.25" customHeight="1">
      <c r="B10" s="93"/>
      <c r="C10" s="183" t="s">
        <v>230</v>
      </c>
      <c r="D10" s="171"/>
      <c r="E10" s="170"/>
      <c r="F10" s="170"/>
      <c r="G10" s="170"/>
      <c r="H10" s="170"/>
      <c r="I10" s="170"/>
    </row>
    <row r="11" spans="1:9" ht="14.25" customHeight="1">
      <c r="B11" s="94"/>
      <c r="C11" s="182" t="s">
        <v>60</v>
      </c>
      <c r="D11" s="171"/>
      <c r="E11" s="170"/>
      <c r="F11" s="170"/>
      <c r="G11" s="170"/>
      <c r="H11" s="170"/>
      <c r="I11" s="170"/>
    </row>
    <row r="12" spans="1:9" ht="14.25" customHeight="1" thickBot="1">
      <c r="B12" s="172"/>
      <c r="C12" s="172"/>
      <c r="D12" s="172"/>
      <c r="E12" s="172"/>
      <c r="F12" s="172"/>
      <c r="G12" s="172"/>
      <c r="H12" s="172"/>
      <c r="I12" s="172"/>
    </row>
    <row r="13" spans="1:9" ht="14.25" customHeight="1" thickBot="1">
      <c r="B13" s="349" t="s">
        <v>191</v>
      </c>
      <c r="C13" s="350"/>
      <c r="D13" s="350"/>
      <c r="E13" s="350"/>
      <c r="F13" s="350"/>
      <c r="G13" s="350"/>
      <c r="H13" s="350"/>
      <c r="I13" s="351"/>
    </row>
    <row r="14" spans="1:9" ht="14.25" customHeight="1" thickBot="1">
      <c r="B14" s="173"/>
      <c r="C14" s="174"/>
      <c r="D14" s="175"/>
      <c r="E14" s="175"/>
      <c r="F14" s="175"/>
      <c r="G14" s="175"/>
      <c r="H14" s="175"/>
      <c r="I14" s="175"/>
    </row>
    <row r="15" spans="1:9" ht="30" customHeight="1" thickBot="1">
      <c r="B15" s="379" t="s">
        <v>193</v>
      </c>
      <c r="C15" s="380"/>
      <c r="D15" s="380"/>
      <c r="E15" s="380"/>
      <c r="F15" s="380"/>
      <c r="G15" s="380"/>
      <c r="H15" s="380"/>
      <c r="I15" s="381"/>
    </row>
    <row r="16" spans="1:9" ht="14.25" customHeight="1" thickBot="1">
      <c r="B16" s="167"/>
      <c r="C16" s="168"/>
      <c r="D16" s="169"/>
      <c r="E16" s="169"/>
      <c r="F16" s="169"/>
      <c r="G16" s="176"/>
      <c r="H16" s="160"/>
      <c r="I16" s="160"/>
    </row>
    <row r="17" spans="2:9" ht="14.25" customHeight="1">
      <c r="B17" s="177" t="s">
        <v>65</v>
      </c>
      <c r="C17" s="371" t="s">
        <v>189</v>
      </c>
      <c r="D17" s="372"/>
      <c r="E17" s="372"/>
      <c r="F17" s="372"/>
      <c r="G17" s="372"/>
      <c r="H17" s="372"/>
      <c r="I17" s="373"/>
    </row>
    <row r="18" spans="2:9" ht="14.25" customHeight="1">
      <c r="B18" s="178" t="s">
        <v>67</v>
      </c>
      <c r="C18" s="179" t="str">
        <f>$C$5</f>
        <v>SIM score</v>
      </c>
      <c r="D18" s="179"/>
      <c r="E18" s="179"/>
      <c r="F18" s="179"/>
      <c r="G18" s="179"/>
      <c r="H18" s="179"/>
      <c r="I18" s="180"/>
    </row>
    <row r="19" spans="2:9" ht="15" customHeight="1" thickBot="1">
      <c r="B19" s="181">
        <v>1</v>
      </c>
      <c r="C19" s="374" t="s">
        <v>235</v>
      </c>
      <c r="D19" s="375"/>
      <c r="E19" s="375"/>
      <c r="F19" s="375"/>
      <c r="G19" s="375"/>
      <c r="H19" s="375"/>
      <c r="I19" s="376"/>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80" zoomScaleNormal="80" workbookViewId="0">
      <selection activeCell="F8" sqref="F8"/>
    </sheetView>
  </sheetViews>
  <sheetFormatPr defaultColWidth="0" defaultRowHeight="14.25" zeroHeight="1"/>
  <cols>
    <col min="1" max="1" width="2.75" style="2" customWidth="1"/>
    <col min="2" max="2" width="6.75" style="2" customWidth="1"/>
    <col min="3" max="3" width="51.125" style="2" customWidth="1"/>
    <col min="4" max="4" width="14.75" style="2" customWidth="1"/>
    <col min="5" max="5" width="15.25" style="2" customWidth="1"/>
    <col min="6" max="6" width="16.75" style="2" customWidth="1"/>
    <col min="7" max="7" width="14.75" style="2" customWidth="1"/>
    <col min="8" max="9" width="15.625" style="2" customWidth="1"/>
    <col min="10" max="10" width="5.75" style="2" customWidth="1"/>
    <col min="11" max="16384" width="8.75" style="2" hidden="1"/>
  </cols>
  <sheetData>
    <row r="1" spans="2:9" ht="20.25">
      <c r="B1" s="20" t="s">
        <v>133</v>
      </c>
      <c r="C1" s="20"/>
      <c r="D1" s="20"/>
      <c r="E1" s="20"/>
      <c r="F1" s="20"/>
      <c r="G1" s="20"/>
      <c r="H1" s="90"/>
      <c r="I1" s="90" t="str">
        <f>Cover!$G$13</f>
        <v>Anglian Water</v>
      </c>
    </row>
    <row r="2" spans="2:9" ht="15" thickBot="1"/>
    <row r="3" spans="2:9" ht="16.5" thickBot="1">
      <c r="B3" s="113" t="s">
        <v>53</v>
      </c>
      <c r="C3" s="146" t="s">
        <v>54</v>
      </c>
      <c r="D3" s="121" t="s">
        <v>87</v>
      </c>
      <c r="E3" s="111" t="s">
        <v>88</v>
      </c>
      <c r="F3" s="111" t="s">
        <v>89</v>
      </c>
      <c r="G3" s="111" t="s">
        <v>90</v>
      </c>
      <c r="H3" s="280" t="s">
        <v>91</v>
      </c>
      <c r="I3" s="112" t="s">
        <v>92</v>
      </c>
    </row>
    <row r="4" spans="2:9" ht="41.25" thickBot="1">
      <c r="B4" s="91" t="s">
        <v>65</v>
      </c>
      <c r="C4" s="147" t="s">
        <v>175</v>
      </c>
      <c r="D4" s="236" t="s">
        <v>24</v>
      </c>
      <c r="E4" s="105" t="s">
        <v>270</v>
      </c>
      <c r="F4" s="105" t="s">
        <v>271</v>
      </c>
      <c r="G4" s="105" t="s">
        <v>34</v>
      </c>
      <c r="H4" s="281" t="s">
        <v>35</v>
      </c>
      <c r="I4" s="106" t="s">
        <v>267</v>
      </c>
    </row>
    <row r="5" spans="2:9" ht="15" thickBot="1">
      <c r="B5" s="15"/>
      <c r="C5" s="9"/>
      <c r="D5" s="9"/>
      <c r="E5" s="8"/>
      <c r="F5" s="8"/>
      <c r="G5" s="8"/>
      <c r="H5" s="8"/>
      <c r="I5" s="8"/>
    </row>
    <row r="6" spans="2:9" ht="15" thickBot="1">
      <c r="B6" s="34" t="s">
        <v>53</v>
      </c>
      <c r="C6" s="239" t="s">
        <v>134</v>
      </c>
      <c r="D6" s="115"/>
      <c r="E6" s="72"/>
      <c r="F6" s="72"/>
      <c r="G6" s="72"/>
      <c r="H6" s="72"/>
      <c r="I6" s="72"/>
    </row>
    <row r="7" spans="2:9" ht="30" customHeight="1">
      <c r="B7" s="237">
        <v>1</v>
      </c>
      <c r="C7" s="238" t="s">
        <v>36</v>
      </c>
      <c r="D7" s="241" t="s">
        <v>353</v>
      </c>
      <c r="E7" s="242">
        <v>3.54</v>
      </c>
      <c r="F7" s="242">
        <v>0</v>
      </c>
      <c r="G7" s="242" t="s">
        <v>354</v>
      </c>
      <c r="H7" s="282"/>
      <c r="I7" s="286"/>
    </row>
    <row r="8" spans="2:9" ht="30" customHeight="1">
      <c r="B8" s="116">
        <f>B7+1</f>
        <v>2</v>
      </c>
      <c r="C8" s="119" t="s">
        <v>37</v>
      </c>
      <c r="D8" s="243" t="s">
        <v>356</v>
      </c>
      <c r="E8" s="296">
        <v>0.45833333333333331</v>
      </c>
      <c r="F8" s="296">
        <v>0.23194444444444443</v>
      </c>
      <c r="G8" s="244" t="s">
        <v>357</v>
      </c>
      <c r="H8" s="283" t="s">
        <v>355</v>
      </c>
      <c r="I8" s="286"/>
    </row>
    <row r="9" spans="2:9" ht="25.5">
      <c r="B9" s="116">
        <f t="shared" ref="B9:B18" si="0">B8+1</f>
        <v>3</v>
      </c>
      <c r="C9" s="119" t="s">
        <v>38</v>
      </c>
      <c r="D9" s="243" t="s">
        <v>358</v>
      </c>
      <c r="E9" s="244">
        <v>125.7</v>
      </c>
      <c r="F9" s="244">
        <v>123.6</v>
      </c>
      <c r="G9" s="244" t="s">
        <v>354</v>
      </c>
      <c r="H9" s="283"/>
      <c r="I9" s="286"/>
    </row>
    <row r="10" spans="2:9" ht="30" customHeight="1" thickBot="1">
      <c r="B10" s="116">
        <f t="shared" si="0"/>
        <v>4</v>
      </c>
      <c r="C10" s="119" t="s">
        <v>39</v>
      </c>
      <c r="D10" s="243" t="s">
        <v>359</v>
      </c>
      <c r="E10" s="297">
        <v>1.7399999999999999E-2</v>
      </c>
      <c r="F10" s="297">
        <v>1.7399999999999999E-2</v>
      </c>
      <c r="G10" s="244" t="s">
        <v>360</v>
      </c>
      <c r="H10" s="283" t="s">
        <v>355</v>
      </c>
      <c r="I10" s="287"/>
    </row>
    <row r="11" spans="2:9" ht="15" customHeight="1">
      <c r="B11" s="116">
        <f t="shared" si="0"/>
        <v>5</v>
      </c>
      <c r="C11" s="119" t="s">
        <v>40</v>
      </c>
      <c r="D11" s="243" t="s">
        <v>361</v>
      </c>
      <c r="E11" s="244">
        <v>177</v>
      </c>
      <c r="F11" s="244">
        <v>166</v>
      </c>
      <c r="G11" s="244" t="s">
        <v>357</v>
      </c>
      <c r="H11" s="283" t="s">
        <v>355</v>
      </c>
      <c r="I11" s="302">
        <f>IF(ISERROR((F11-E11)/E11),"-",(F11-E11)/E11)</f>
        <v>-6.2146892655367235E-2</v>
      </c>
    </row>
    <row r="12" spans="2:9" ht="45" customHeight="1" thickBot="1">
      <c r="B12" s="116">
        <f t="shared" si="0"/>
        <v>6</v>
      </c>
      <c r="C12" s="119" t="s">
        <v>269</v>
      </c>
      <c r="D12" s="243" t="s">
        <v>362</v>
      </c>
      <c r="E12" s="244">
        <v>136.19999999999999</v>
      </c>
      <c r="F12" s="244">
        <v>130.69999999999999</v>
      </c>
      <c r="G12" s="244" t="s">
        <v>357</v>
      </c>
      <c r="H12" s="283" t="s">
        <v>355</v>
      </c>
      <c r="I12" s="303">
        <f>IF(ISERROR((F12-E12)/E12),"-",(F12-E12)/E12)</f>
        <v>-4.0381791483113071E-2</v>
      </c>
    </row>
    <row r="13" spans="2:9" ht="45" customHeight="1">
      <c r="B13" s="116">
        <f t="shared" si="0"/>
        <v>7</v>
      </c>
      <c r="C13" s="119" t="s">
        <v>41</v>
      </c>
      <c r="D13" s="243" t="s">
        <v>363</v>
      </c>
      <c r="E13" s="297">
        <v>0.1883</v>
      </c>
      <c r="F13" s="298">
        <v>0</v>
      </c>
      <c r="G13" s="244" t="s">
        <v>354</v>
      </c>
      <c r="H13" s="283"/>
      <c r="I13" s="285"/>
    </row>
    <row r="14" spans="2:9" ht="45" customHeight="1">
      <c r="B14" s="116">
        <f t="shared" si="0"/>
        <v>8</v>
      </c>
      <c r="C14" s="119" t="s">
        <v>42</v>
      </c>
      <c r="D14" s="243" t="s">
        <v>364</v>
      </c>
      <c r="E14" s="304">
        <v>0.98899999999999999</v>
      </c>
      <c r="F14" s="298">
        <v>0.99</v>
      </c>
      <c r="G14" s="244" t="s">
        <v>360</v>
      </c>
      <c r="H14" s="283" t="s">
        <v>355</v>
      </c>
      <c r="I14" s="286"/>
    </row>
    <row r="15" spans="2:9" ht="30" customHeight="1">
      <c r="B15" s="116">
        <f t="shared" si="0"/>
        <v>9</v>
      </c>
      <c r="C15" s="119" t="s">
        <v>43</v>
      </c>
      <c r="D15" s="243" t="s">
        <v>365</v>
      </c>
      <c r="E15" s="244">
        <v>1.7</v>
      </c>
      <c r="F15" s="244">
        <v>1.31</v>
      </c>
      <c r="G15" s="244" t="s">
        <v>357</v>
      </c>
      <c r="H15" s="283" t="s">
        <v>355</v>
      </c>
      <c r="I15" s="286"/>
    </row>
    <row r="16" spans="2:9" ht="30" customHeight="1">
      <c r="B16" s="116">
        <f t="shared" si="0"/>
        <v>10</v>
      </c>
      <c r="C16" s="119" t="s">
        <v>44</v>
      </c>
      <c r="D16" s="243" t="s">
        <v>366</v>
      </c>
      <c r="E16" s="244">
        <v>6.1</v>
      </c>
      <c r="F16" s="244">
        <v>5.5</v>
      </c>
      <c r="G16" s="244" t="s">
        <v>360</v>
      </c>
      <c r="H16" s="283" t="s">
        <v>355</v>
      </c>
      <c r="I16" s="286"/>
    </row>
    <row r="17" spans="2:9" ht="45" customHeight="1">
      <c r="B17" s="117">
        <f t="shared" si="0"/>
        <v>11</v>
      </c>
      <c r="C17" s="119" t="s">
        <v>45</v>
      </c>
      <c r="D17" s="243" t="s">
        <v>367</v>
      </c>
      <c r="E17" s="244" t="s">
        <v>368</v>
      </c>
      <c r="F17" s="244" t="s">
        <v>371</v>
      </c>
      <c r="G17" s="244" t="s">
        <v>357</v>
      </c>
      <c r="H17" s="283" t="s">
        <v>355</v>
      </c>
      <c r="I17" s="286"/>
    </row>
    <row r="18" spans="2:9" ht="30" customHeight="1" thickBot="1">
      <c r="B18" s="118">
        <f t="shared" si="0"/>
        <v>12</v>
      </c>
      <c r="C18" s="120" t="s">
        <v>46</v>
      </c>
      <c r="D18" s="245" t="s">
        <v>369</v>
      </c>
      <c r="E18" s="299">
        <v>9.7500000000000003E-2</v>
      </c>
      <c r="F18" s="299">
        <v>9.7500000000000003E-2</v>
      </c>
      <c r="G18" s="246" t="s">
        <v>354</v>
      </c>
      <c r="H18" s="284"/>
      <c r="I18" s="286"/>
    </row>
    <row r="19" spans="2:9"/>
    <row r="20" spans="2:9" ht="15.75">
      <c r="B20" s="95" t="s">
        <v>62</v>
      </c>
    </row>
    <row r="21" spans="2:9">
      <c r="B21" s="65"/>
      <c r="C21" s="109" t="s">
        <v>229</v>
      </c>
    </row>
    <row r="22" spans="2:9">
      <c r="B22" s="93"/>
      <c r="C22" s="13" t="s">
        <v>230</v>
      </c>
    </row>
    <row r="23" spans="2:9">
      <c r="B23" s="94"/>
      <c r="C23" s="109" t="s">
        <v>60</v>
      </c>
      <c r="I23" s="288"/>
    </row>
    <row r="24" spans="2:9" ht="15" thickBot="1">
      <c r="I24" s="288"/>
    </row>
    <row r="25" spans="2:9" ht="16.899999999999999" customHeight="1" thickBot="1">
      <c r="B25" s="24" t="s">
        <v>98</v>
      </c>
      <c r="C25" s="25"/>
      <c r="D25" s="25"/>
      <c r="E25" s="25"/>
      <c r="F25" s="25"/>
      <c r="G25" s="25"/>
      <c r="H25" s="71"/>
      <c r="I25" s="173"/>
    </row>
    <row r="26" spans="2:9" ht="15" thickBot="1">
      <c r="I26" s="288"/>
    </row>
    <row r="27" spans="2:9" ht="25.9" customHeight="1" thickBot="1">
      <c r="B27" s="362" t="s">
        <v>181</v>
      </c>
      <c r="C27" s="363"/>
      <c r="D27" s="363"/>
      <c r="E27" s="363"/>
      <c r="F27" s="363"/>
      <c r="G27" s="363"/>
      <c r="H27" s="364"/>
      <c r="I27" s="289"/>
    </row>
    <row r="28" spans="2:9" ht="15" thickBot="1">
      <c r="I28" s="288"/>
    </row>
    <row r="29" spans="2:9">
      <c r="B29" s="189" t="s">
        <v>86</v>
      </c>
      <c r="C29" s="382" t="s">
        <v>68</v>
      </c>
      <c r="D29" s="382"/>
      <c r="E29" s="382"/>
      <c r="F29" s="382"/>
      <c r="G29" s="382"/>
      <c r="H29" s="383"/>
      <c r="I29" s="290"/>
    </row>
    <row r="30" spans="2:9">
      <c r="B30" s="58" t="s">
        <v>67</v>
      </c>
      <c r="C30" s="59" t="str">
        <f>$C$6</f>
        <v>PR19 Common performance commitments summary</v>
      </c>
      <c r="D30" s="59"/>
      <c r="E30" s="59"/>
      <c r="F30" s="59"/>
      <c r="G30" s="59"/>
      <c r="H30" s="79"/>
      <c r="I30" s="279"/>
    </row>
    <row r="31" spans="2:9">
      <c r="B31" s="135" t="s">
        <v>54</v>
      </c>
      <c r="C31" s="149" t="s">
        <v>176</v>
      </c>
      <c r="D31" s="133"/>
      <c r="E31" s="133"/>
      <c r="F31" s="133"/>
      <c r="G31" s="133"/>
      <c r="H31" s="134"/>
      <c r="I31" s="279"/>
    </row>
    <row r="32" spans="2:9">
      <c r="B32" s="55" t="s">
        <v>87</v>
      </c>
      <c r="C32" s="330" t="s">
        <v>96</v>
      </c>
      <c r="D32" s="331" t="s">
        <v>66</v>
      </c>
      <c r="E32" s="331" t="s">
        <v>66</v>
      </c>
      <c r="F32" s="331" t="s">
        <v>66</v>
      </c>
      <c r="G32" s="331" t="s">
        <v>66</v>
      </c>
      <c r="H32" s="332" t="s">
        <v>66</v>
      </c>
      <c r="I32" s="291"/>
    </row>
    <row r="33" spans="2:9">
      <c r="B33" s="122" t="s">
        <v>88</v>
      </c>
      <c r="C33" s="384" t="s">
        <v>177</v>
      </c>
      <c r="D33" s="384"/>
      <c r="E33" s="384"/>
      <c r="F33" s="384"/>
      <c r="G33" s="384"/>
      <c r="H33" s="385"/>
      <c r="I33" s="292"/>
    </row>
    <row r="34" spans="2:9">
      <c r="B34" s="122" t="s">
        <v>89</v>
      </c>
      <c r="C34" s="384" t="s">
        <v>178</v>
      </c>
      <c r="D34" s="384"/>
      <c r="E34" s="384"/>
      <c r="F34" s="384"/>
      <c r="G34" s="384"/>
      <c r="H34" s="385"/>
      <c r="I34" s="292"/>
    </row>
    <row r="35" spans="2:9">
      <c r="B35" s="122" t="s">
        <v>90</v>
      </c>
      <c r="C35" s="384" t="s">
        <v>179</v>
      </c>
      <c r="D35" s="384"/>
      <c r="E35" s="384"/>
      <c r="F35" s="384"/>
      <c r="G35" s="384"/>
      <c r="H35" s="385"/>
      <c r="I35" s="292"/>
    </row>
    <row r="36" spans="2:9">
      <c r="B36" s="122" t="s">
        <v>91</v>
      </c>
      <c r="C36" s="387" t="s">
        <v>180</v>
      </c>
      <c r="D36" s="384"/>
      <c r="E36" s="384"/>
      <c r="F36" s="384"/>
      <c r="G36" s="384"/>
      <c r="H36" s="385"/>
      <c r="I36" s="292"/>
    </row>
    <row r="37" spans="2:9" ht="15" thickBot="1">
      <c r="B37" s="293" t="s">
        <v>92</v>
      </c>
      <c r="C37" s="388" t="s">
        <v>268</v>
      </c>
      <c r="D37" s="389"/>
      <c r="E37" s="389"/>
      <c r="F37" s="389"/>
      <c r="G37" s="389"/>
      <c r="H37" s="390"/>
      <c r="I37" s="292"/>
    </row>
    <row r="38" spans="2:9">
      <c r="B38" s="61"/>
      <c r="C38" s="386"/>
      <c r="D38" s="386"/>
      <c r="E38" s="386"/>
      <c r="F38" s="386"/>
      <c r="G38" s="386"/>
      <c r="H38" s="386"/>
      <c r="I38" s="213"/>
    </row>
    <row r="39" spans="2:9" hidden="1">
      <c r="B39" s="61"/>
      <c r="C39" s="386"/>
      <c r="D39" s="386"/>
      <c r="E39" s="386"/>
      <c r="F39" s="386"/>
      <c r="G39" s="386"/>
      <c r="H39" s="386"/>
      <c r="I39" s="213"/>
    </row>
    <row r="40" spans="2:9" hidden="1">
      <c r="B40" s="61"/>
      <c r="C40" s="386"/>
      <c r="D40" s="386"/>
      <c r="E40" s="386"/>
      <c r="F40" s="386"/>
      <c r="G40" s="386"/>
      <c r="H40" s="386"/>
      <c r="I40" s="213"/>
    </row>
    <row r="41" spans="2:9" hidden="1">
      <c r="B41" s="61"/>
      <c r="C41" s="386"/>
      <c r="D41" s="386"/>
      <c r="E41" s="386"/>
      <c r="F41" s="386"/>
      <c r="G41" s="386"/>
      <c r="H41" s="386"/>
      <c r="I41" s="213"/>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80" zoomScaleNormal="80" workbookViewId="0">
      <selection activeCell="I11" sqref="I11"/>
    </sheetView>
  </sheetViews>
  <sheetFormatPr defaultColWidth="0" defaultRowHeight="14.25" zeroHeight="1"/>
  <cols>
    <col min="1" max="1" width="2.75" style="2" customWidth="1"/>
    <col min="2" max="2" width="6.75" style="2" customWidth="1"/>
    <col min="3" max="3" width="25.875" style="2" bestFit="1" customWidth="1"/>
    <col min="4" max="4" width="39" style="2" bestFit="1" customWidth="1"/>
    <col min="5" max="5" width="6.75" style="2" customWidth="1"/>
    <col min="6" max="6" width="5.75" style="2" customWidth="1"/>
    <col min="7" max="7" width="20" style="2" customWidth="1"/>
    <col min="8" max="9" width="13.75" style="2" customWidth="1"/>
    <col min="10" max="10" width="5.75" style="2" customWidth="1"/>
    <col min="11" max="16384" width="8.75" style="2" hidden="1"/>
  </cols>
  <sheetData>
    <row r="1" spans="2:10" ht="20.25">
      <c r="B1" s="20" t="s">
        <v>135</v>
      </c>
      <c r="C1" s="20"/>
      <c r="D1" s="20"/>
      <c r="E1" s="20"/>
      <c r="F1" s="20"/>
      <c r="G1" s="20"/>
      <c r="H1" s="20"/>
      <c r="I1" s="90" t="str">
        <f>Cover!$G$13</f>
        <v>Anglian Water</v>
      </c>
    </row>
    <row r="2" spans="2:10" ht="15" thickBot="1"/>
    <row r="3" spans="2:10" ht="54.75" thickBot="1">
      <c r="B3" s="347" t="s">
        <v>49</v>
      </c>
      <c r="C3" s="348"/>
      <c r="D3" s="21" t="s">
        <v>101</v>
      </c>
      <c r="E3" s="22" t="s">
        <v>51</v>
      </c>
      <c r="F3" s="208" t="s">
        <v>52</v>
      </c>
      <c r="G3" s="23" t="s">
        <v>61</v>
      </c>
      <c r="H3" s="17" t="s">
        <v>198</v>
      </c>
      <c r="I3" s="70" t="s">
        <v>73</v>
      </c>
      <c r="J3" s="9"/>
    </row>
    <row r="4" spans="2:10" ht="15" thickBot="1"/>
    <row r="5" spans="2:10" ht="15" thickBot="1">
      <c r="B5" s="37" t="s">
        <v>53</v>
      </c>
      <c r="C5" s="6" t="s">
        <v>136</v>
      </c>
    </row>
    <row r="6" spans="2:10" ht="14.45" customHeight="1">
      <c r="B6" s="87">
        <v>1</v>
      </c>
      <c r="C6" s="123" t="s">
        <v>82</v>
      </c>
      <c r="D6" s="41" t="s">
        <v>196</v>
      </c>
      <c r="E6" s="41" t="s">
        <v>47</v>
      </c>
      <c r="F6" s="103">
        <v>3</v>
      </c>
      <c r="G6" s="211" t="s">
        <v>48</v>
      </c>
      <c r="H6" s="397">
        <v>1990.9349999999999</v>
      </c>
      <c r="I6" s="218">
        <v>2479.15</v>
      </c>
      <c r="J6" s="19"/>
    </row>
    <row r="7" spans="2:10" ht="14.45" customHeight="1">
      <c r="B7" s="88">
        <v>2</v>
      </c>
      <c r="C7" s="124" t="s">
        <v>74</v>
      </c>
      <c r="D7" s="43" t="s">
        <v>197</v>
      </c>
      <c r="E7" s="43" t="s">
        <v>47</v>
      </c>
      <c r="F7" s="209">
        <v>3</v>
      </c>
      <c r="G7" s="97" t="s">
        <v>48</v>
      </c>
      <c r="H7" s="398"/>
      <c r="I7" s="219">
        <v>334.85500000000002</v>
      </c>
      <c r="J7" s="19"/>
    </row>
    <row r="8" spans="2:10" ht="14.45" customHeight="1">
      <c r="B8" s="88">
        <v>3</v>
      </c>
      <c r="C8" s="124" t="s">
        <v>75</v>
      </c>
      <c r="D8" s="43" t="s">
        <v>137</v>
      </c>
      <c r="E8" s="43" t="s">
        <v>47</v>
      </c>
      <c r="F8" s="209">
        <v>3</v>
      </c>
      <c r="G8" s="212" t="s">
        <v>48</v>
      </c>
      <c r="H8" s="399">
        <v>2931.9209999999998</v>
      </c>
      <c r="I8" s="219">
        <v>2827.7930000000001</v>
      </c>
    </row>
    <row r="9" spans="2:10" ht="14.45" customHeight="1">
      <c r="B9" s="88">
        <v>4</v>
      </c>
      <c r="C9" s="124" t="s">
        <v>83</v>
      </c>
      <c r="D9" s="43" t="s">
        <v>138</v>
      </c>
      <c r="E9" s="43" t="s">
        <v>47</v>
      </c>
      <c r="F9" s="209">
        <v>3</v>
      </c>
      <c r="G9" s="97" t="s">
        <v>48</v>
      </c>
      <c r="H9" s="398"/>
      <c r="I9" s="219">
        <v>500.95100000000002</v>
      </c>
    </row>
    <row r="10" spans="2:10" ht="14.45" customHeight="1" thickBot="1">
      <c r="B10" s="89">
        <v>5</v>
      </c>
      <c r="C10" s="125" t="s">
        <v>84</v>
      </c>
      <c r="D10" s="44" t="s">
        <v>139</v>
      </c>
      <c r="E10" s="44" t="s">
        <v>47</v>
      </c>
      <c r="F10" s="210">
        <v>3</v>
      </c>
      <c r="G10" s="98" t="s">
        <v>250</v>
      </c>
      <c r="H10" s="220">
        <v>377.38799999999998</v>
      </c>
      <c r="I10" s="150">
        <v>414.75200000000001</v>
      </c>
    </row>
    <row r="11" spans="2:10">
      <c r="C11" s="19"/>
      <c r="D11" s="19"/>
    </row>
    <row r="12" spans="2:10" ht="15.75">
      <c r="B12" s="95" t="s">
        <v>62</v>
      </c>
      <c r="D12" s="19"/>
    </row>
    <row r="13" spans="2:10" ht="14.45" customHeight="1">
      <c r="B13" s="65"/>
      <c r="C13" s="109" t="s">
        <v>229</v>
      </c>
      <c r="D13" s="19"/>
    </row>
    <row r="14" spans="2:10" ht="14.45" customHeight="1">
      <c r="B14" s="93"/>
      <c r="C14" s="13" t="s">
        <v>230</v>
      </c>
      <c r="D14" s="19"/>
    </row>
    <row r="15" spans="2:10" ht="14.45" customHeight="1">
      <c r="B15" s="94"/>
      <c r="C15" s="109" t="s">
        <v>60</v>
      </c>
      <c r="D15" s="19"/>
    </row>
    <row r="16" spans="2:10" ht="15" thickBot="1"/>
    <row r="17" spans="2:10" ht="16.5" thickBot="1">
      <c r="B17" s="24" t="s">
        <v>76</v>
      </c>
      <c r="C17" s="25"/>
      <c r="D17" s="25"/>
      <c r="E17" s="25"/>
      <c r="F17" s="25"/>
      <c r="G17" s="25"/>
      <c r="H17" s="25"/>
      <c r="I17" s="71"/>
    </row>
    <row r="18" spans="2:10" ht="15" thickBot="1"/>
    <row r="19" spans="2:10" ht="30" customHeight="1" thickBot="1">
      <c r="B19" s="394" t="s">
        <v>199</v>
      </c>
      <c r="C19" s="395"/>
      <c r="D19" s="395"/>
      <c r="E19" s="395"/>
      <c r="F19" s="395"/>
      <c r="G19" s="395"/>
      <c r="H19" s="395"/>
      <c r="I19" s="396"/>
      <c r="J19" s="19"/>
    </row>
    <row r="20" spans="2:10" ht="15" thickBot="1"/>
    <row r="21" spans="2:10">
      <c r="B21" s="52" t="s">
        <v>65</v>
      </c>
      <c r="C21" s="53" t="s">
        <v>68</v>
      </c>
      <c r="D21" s="54"/>
      <c r="E21" s="54"/>
      <c r="F21" s="54"/>
      <c r="G21" s="54"/>
      <c r="H21" s="54"/>
      <c r="I21" s="99"/>
      <c r="J21" s="57"/>
    </row>
    <row r="22" spans="2:10">
      <c r="B22" s="148" t="s">
        <v>67</v>
      </c>
      <c r="C22" s="59" t="str">
        <f>$C$5</f>
        <v>Total expenditure summary</v>
      </c>
      <c r="D22" s="59"/>
      <c r="E22" s="59"/>
      <c r="F22" s="59"/>
      <c r="G22" s="59"/>
      <c r="H22" s="59"/>
      <c r="I22" s="79"/>
      <c r="J22" s="57"/>
    </row>
    <row r="23" spans="2:10" ht="30" customHeight="1">
      <c r="B23" s="391" t="s">
        <v>77</v>
      </c>
      <c r="C23" s="330" t="s">
        <v>78</v>
      </c>
      <c r="D23" s="331" t="s">
        <v>66</v>
      </c>
      <c r="E23" s="331" t="s">
        <v>66</v>
      </c>
      <c r="F23" s="331" t="s">
        <v>66</v>
      </c>
      <c r="G23" s="331"/>
      <c r="H23" s="331" t="s">
        <v>66</v>
      </c>
      <c r="I23" s="332" t="s">
        <v>66</v>
      </c>
      <c r="J23" s="60"/>
    </row>
    <row r="24" spans="2:10" ht="15" customHeight="1">
      <c r="B24" s="391"/>
      <c r="C24" s="392" t="s">
        <v>194</v>
      </c>
      <c r="D24" s="392"/>
      <c r="E24" s="392"/>
      <c r="F24" s="392"/>
      <c r="G24" s="392"/>
      <c r="H24" s="392"/>
      <c r="I24" s="393"/>
      <c r="J24" s="60"/>
    </row>
    <row r="25" spans="2:10" ht="30" customHeight="1">
      <c r="B25" s="400" t="s">
        <v>79</v>
      </c>
      <c r="C25" s="401" t="s">
        <v>78</v>
      </c>
      <c r="D25" s="331"/>
      <c r="E25" s="331"/>
      <c r="F25" s="331"/>
      <c r="G25" s="331"/>
      <c r="H25" s="331"/>
      <c r="I25" s="332"/>
      <c r="J25" s="60"/>
    </row>
    <row r="26" spans="2:10" ht="15" customHeight="1">
      <c r="B26" s="400"/>
      <c r="C26" s="401" t="s">
        <v>195</v>
      </c>
      <c r="D26" s="331"/>
      <c r="E26" s="331"/>
      <c r="F26" s="331"/>
      <c r="G26" s="331"/>
      <c r="H26" s="331"/>
      <c r="I26" s="332"/>
      <c r="J26" s="60"/>
    </row>
    <row r="27" spans="2:10" ht="30" customHeight="1">
      <c r="B27" s="391" t="s">
        <v>80</v>
      </c>
      <c r="C27" s="406" t="s">
        <v>200</v>
      </c>
      <c r="D27" s="407"/>
      <c r="E27" s="407"/>
      <c r="F27" s="407"/>
      <c r="G27" s="407"/>
      <c r="H27" s="407"/>
      <c r="I27" s="408"/>
      <c r="J27" s="60"/>
    </row>
    <row r="28" spans="2:10" ht="15" customHeight="1">
      <c r="B28" s="391"/>
      <c r="C28" s="401" t="s">
        <v>182</v>
      </c>
      <c r="D28" s="331"/>
      <c r="E28" s="331"/>
      <c r="F28" s="331"/>
      <c r="G28" s="331"/>
      <c r="H28" s="331"/>
      <c r="I28" s="332"/>
      <c r="J28" s="60"/>
    </row>
    <row r="29" spans="2:10" ht="30" customHeight="1">
      <c r="B29" s="400" t="s">
        <v>81</v>
      </c>
      <c r="C29" s="401" t="s">
        <v>200</v>
      </c>
      <c r="D29" s="331"/>
      <c r="E29" s="331"/>
      <c r="F29" s="331"/>
      <c r="G29" s="331"/>
      <c r="H29" s="331"/>
      <c r="I29" s="332"/>
      <c r="J29" s="60"/>
    </row>
    <row r="30" spans="2:10" ht="15" customHeight="1">
      <c r="B30" s="400"/>
      <c r="C30" s="401" t="s">
        <v>183</v>
      </c>
      <c r="D30" s="331"/>
      <c r="E30" s="331"/>
      <c r="F30" s="331"/>
      <c r="G30" s="331"/>
      <c r="H30" s="331"/>
      <c r="I30" s="332"/>
      <c r="J30" s="60"/>
    </row>
    <row r="31" spans="2:10" ht="15" customHeight="1">
      <c r="B31" s="400">
        <v>5</v>
      </c>
      <c r="C31" s="401" t="s">
        <v>251</v>
      </c>
      <c r="D31" s="331"/>
      <c r="E31" s="331"/>
      <c r="F31" s="331"/>
      <c r="G31" s="331"/>
      <c r="H31" s="331"/>
      <c r="I31" s="332"/>
    </row>
    <row r="32" spans="2:10" ht="15" customHeight="1" thickBot="1">
      <c r="B32" s="405"/>
      <c r="C32" s="402" t="s">
        <v>252</v>
      </c>
      <c r="D32" s="403"/>
      <c r="E32" s="403"/>
      <c r="F32" s="403"/>
      <c r="G32" s="403"/>
      <c r="H32" s="403"/>
      <c r="I32" s="404"/>
      <c r="J32" s="126"/>
    </row>
    <row r="33" spans="10:10">
      <c r="J33" s="19"/>
    </row>
    <row r="34" spans="10:10"/>
    <row r="35" spans="10:10"/>
  </sheetData>
  <mergeCells count="19">
    <mergeCell ref="B25:B26"/>
    <mergeCell ref="C28:I28"/>
    <mergeCell ref="C29:I29"/>
    <mergeCell ref="C32:I32"/>
    <mergeCell ref="C30:I30"/>
    <mergeCell ref="B27:B28"/>
    <mergeCell ref="B29:B30"/>
    <mergeCell ref="B31:B32"/>
    <mergeCell ref="C25:I25"/>
    <mergeCell ref="C31:I31"/>
    <mergeCell ref="C26:I26"/>
    <mergeCell ref="C27:I27"/>
    <mergeCell ref="B3:C3"/>
    <mergeCell ref="C23:I23"/>
    <mergeCell ref="B23:B24"/>
    <mergeCell ref="C24:I24"/>
    <mergeCell ref="B19:I19"/>
    <mergeCell ref="H6:H7"/>
    <mergeCell ref="H8:H9"/>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80" zoomScaleNormal="80" workbookViewId="0">
      <selection activeCell="B26" sqref="B26:G26"/>
    </sheetView>
  </sheetViews>
  <sheetFormatPr defaultColWidth="0" defaultRowHeight="14.25" zeroHeight="1"/>
  <cols>
    <col min="1" max="1" width="2.75" style="2" customWidth="1"/>
    <col min="2" max="2" width="5.75" style="2" customWidth="1"/>
    <col min="3" max="3" width="75.75" style="2" customWidth="1"/>
    <col min="4" max="4" width="8.75" style="2" customWidth="1"/>
    <col min="5" max="5" width="6.75" style="2" customWidth="1"/>
    <col min="6" max="6" width="5.75" style="2" customWidth="1"/>
    <col min="7" max="7" width="18.25" style="2" customWidth="1"/>
    <col min="8" max="8" width="5.75" style="2" customWidth="1"/>
    <col min="9" max="11" width="0" style="2" hidden="1" customWidth="1"/>
    <col min="12" max="16384" width="8.75" style="2" hidden="1"/>
  </cols>
  <sheetData>
    <row r="1" spans="2:7" ht="20.25">
      <c r="B1" s="20" t="s">
        <v>140</v>
      </c>
      <c r="C1" s="20"/>
      <c r="D1" s="20"/>
      <c r="E1" s="20"/>
      <c r="F1" s="20"/>
      <c r="G1" s="90" t="str">
        <f>Cover!$G$13</f>
        <v>Anglian Water</v>
      </c>
    </row>
    <row r="2" spans="2:7" ht="15" thickBot="1"/>
    <row r="3" spans="2:7" ht="27.75" thickBot="1">
      <c r="B3" s="409" t="s">
        <v>49</v>
      </c>
      <c r="C3" s="410"/>
      <c r="D3" s="21" t="s">
        <v>50</v>
      </c>
      <c r="E3" s="22" t="s">
        <v>51</v>
      </c>
      <c r="F3" s="23" t="s">
        <v>52</v>
      </c>
      <c r="G3" s="240" t="s">
        <v>142</v>
      </c>
    </row>
    <row r="4" spans="2:7" ht="15" thickBot="1"/>
    <row r="5" spans="2:7" ht="30" customHeight="1" thickBot="1">
      <c r="B5" s="344" t="s">
        <v>61</v>
      </c>
      <c r="C5" s="345"/>
      <c r="D5" s="345"/>
      <c r="E5" s="345"/>
      <c r="F5" s="346"/>
      <c r="G5" s="131" t="s">
        <v>48</v>
      </c>
    </row>
    <row r="6" spans="2:7" ht="15" thickBot="1"/>
    <row r="7" spans="2:7" ht="15" thickBot="1">
      <c r="B7" s="37" t="s">
        <v>53</v>
      </c>
      <c r="C7" s="6" t="s">
        <v>232</v>
      </c>
      <c r="D7" s="19"/>
      <c r="E7" s="12"/>
      <c r="F7" s="19"/>
    </row>
    <row r="8" spans="2:7">
      <c r="B8" s="87">
        <f>1</f>
        <v>1</v>
      </c>
      <c r="C8" s="128" t="s">
        <v>370</v>
      </c>
      <c r="D8" s="41" t="s">
        <v>141</v>
      </c>
      <c r="E8" s="41" t="s">
        <v>47</v>
      </c>
      <c r="F8" s="96">
        <v>3</v>
      </c>
      <c r="G8" s="247">
        <v>42.945999999999998</v>
      </c>
    </row>
    <row r="9" spans="2:7">
      <c r="B9" s="88">
        <f>B8+1</f>
        <v>2</v>
      </c>
      <c r="C9" s="129" t="s">
        <v>220</v>
      </c>
      <c r="D9" s="127" t="s">
        <v>143</v>
      </c>
      <c r="E9" s="43" t="s">
        <v>47</v>
      </c>
      <c r="F9" s="97">
        <v>3</v>
      </c>
      <c r="G9" s="248"/>
    </row>
    <row r="10" spans="2:7">
      <c r="B10" s="88">
        <f t="shared" ref="B10:B17" si="0">B9+1</f>
        <v>3</v>
      </c>
      <c r="C10" s="129" t="s">
        <v>221</v>
      </c>
      <c r="D10" s="43" t="s">
        <v>144</v>
      </c>
      <c r="E10" s="43" t="s">
        <v>47</v>
      </c>
      <c r="F10" s="50">
        <v>3</v>
      </c>
      <c r="G10" s="248"/>
    </row>
    <row r="11" spans="2:7">
      <c r="B11" s="88">
        <f t="shared" si="0"/>
        <v>4</v>
      </c>
      <c r="C11" s="129" t="s">
        <v>222</v>
      </c>
      <c r="D11" s="43" t="s">
        <v>145</v>
      </c>
      <c r="E11" s="43" t="s">
        <v>47</v>
      </c>
      <c r="F11" s="97">
        <v>3</v>
      </c>
      <c r="G11" s="248"/>
    </row>
    <row r="12" spans="2:7">
      <c r="B12" s="88">
        <f t="shared" si="0"/>
        <v>5</v>
      </c>
      <c r="C12" s="129" t="s">
        <v>228</v>
      </c>
      <c r="D12" s="43" t="s">
        <v>146</v>
      </c>
      <c r="E12" s="43" t="s">
        <v>47</v>
      </c>
      <c r="F12" s="50">
        <v>3</v>
      </c>
      <c r="G12" s="248"/>
    </row>
    <row r="13" spans="2:7">
      <c r="B13" s="88">
        <f t="shared" si="0"/>
        <v>6</v>
      </c>
      <c r="C13" s="129" t="s">
        <v>223</v>
      </c>
      <c r="D13" s="43" t="s">
        <v>147</v>
      </c>
      <c r="E13" s="43" t="s">
        <v>47</v>
      </c>
      <c r="F13" s="97">
        <v>3</v>
      </c>
      <c r="G13" s="248"/>
    </row>
    <row r="14" spans="2:7">
      <c r="B14" s="88">
        <f t="shared" si="0"/>
        <v>7</v>
      </c>
      <c r="C14" s="129" t="s">
        <v>224</v>
      </c>
      <c r="D14" s="43" t="s">
        <v>148</v>
      </c>
      <c r="E14" s="43" t="s">
        <v>47</v>
      </c>
      <c r="F14" s="97">
        <v>3</v>
      </c>
      <c r="G14" s="248"/>
    </row>
    <row r="15" spans="2:7">
      <c r="B15" s="88">
        <f t="shared" si="0"/>
        <v>8</v>
      </c>
      <c r="C15" s="129" t="s">
        <v>225</v>
      </c>
      <c r="D15" s="43" t="s">
        <v>149</v>
      </c>
      <c r="E15" s="43" t="s">
        <v>47</v>
      </c>
      <c r="F15" s="97">
        <v>3</v>
      </c>
      <c r="G15" s="248"/>
    </row>
    <row r="16" spans="2:7">
      <c r="B16" s="88">
        <f t="shared" si="0"/>
        <v>9</v>
      </c>
      <c r="C16" s="129" t="s">
        <v>226</v>
      </c>
      <c r="D16" s="43" t="s">
        <v>150</v>
      </c>
      <c r="E16" s="43" t="s">
        <v>47</v>
      </c>
      <c r="F16" s="97">
        <v>3</v>
      </c>
      <c r="G16" s="248"/>
    </row>
    <row r="17" spans="2:11" ht="15" thickBot="1">
      <c r="B17" s="89">
        <f t="shared" si="0"/>
        <v>10</v>
      </c>
      <c r="C17" s="130" t="s">
        <v>227</v>
      </c>
      <c r="D17" s="44" t="s">
        <v>151</v>
      </c>
      <c r="E17" s="44" t="s">
        <v>47</v>
      </c>
      <c r="F17" s="98">
        <v>3</v>
      </c>
      <c r="G17" s="249"/>
    </row>
    <row r="18" spans="2:11"/>
    <row r="19" spans="2:11" ht="15.75">
      <c r="B19" s="95" t="s">
        <v>62</v>
      </c>
    </row>
    <row r="20" spans="2:11">
      <c r="B20" s="65"/>
      <c r="C20" s="109" t="s">
        <v>231</v>
      </c>
    </row>
    <row r="21" spans="2:11">
      <c r="B21" s="93"/>
      <c r="C21" s="13" t="s">
        <v>230</v>
      </c>
    </row>
    <row r="22" spans="2:11">
      <c r="B22" s="94"/>
      <c r="C22" s="109" t="s">
        <v>60</v>
      </c>
    </row>
    <row r="23" spans="2:11" ht="15" thickBot="1"/>
    <row r="24" spans="2:11" ht="16.5" thickBot="1">
      <c r="B24" s="24" t="s">
        <v>55</v>
      </c>
      <c r="C24" s="25"/>
      <c r="D24" s="25"/>
      <c r="E24" s="25"/>
      <c r="F24" s="25"/>
      <c r="G24" s="71"/>
      <c r="H24" s="11"/>
      <c r="I24" s="11"/>
      <c r="J24" s="11"/>
      <c r="K24" s="11"/>
    </row>
    <row r="25" spans="2:11" ht="15" thickBot="1"/>
    <row r="26" spans="2:11" ht="30" customHeight="1" thickBot="1">
      <c r="B26" s="411" t="s">
        <v>184</v>
      </c>
      <c r="C26" s="412"/>
      <c r="D26" s="412"/>
      <c r="E26" s="412"/>
      <c r="F26" s="412"/>
      <c r="G26" s="413"/>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050A025B-2596-4176-845A-16467A063456}">
  <ds:schemaRefs>
    <ds:schemaRef ds:uri="http://schemas.microsoft.com/sharepoint/v3/contenttype/forms"/>
  </ds:schemaRefs>
</ds:datastoreItem>
</file>

<file path=customXml/itemProps2.xml><?xml version="1.0" encoding="utf-8"?>
<ds:datastoreItem xmlns:ds="http://schemas.openxmlformats.org/officeDocument/2006/customXml" ds:itemID="{41B6571D-D259-48AE-B514-9F978E377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CFF3A-22C9-4D02-9591-8B3786583FD7}">
  <ds:schemaRefs>
    <ds:schemaRef ds:uri="http://schemas.microsoft.com/office/infopath/2007/PartnerControl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7041854e-4853-44f9-9e63-23b7acad5461"/>
    <ds:schemaRef ds:uri="http://schemas.microsoft.com/sharepoint/v3"/>
  </ds:schemaRefs>
</ds:datastoreItem>
</file>

<file path=customXml/itemProps4.xml><?xml version="1.0" encoding="utf-8"?>
<ds:datastoreItem xmlns:ds="http://schemas.openxmlformats.org/officeDocument/2006/customXml" ds:itemID="{320759BE-EAA4-4204-9C8A-49D51167442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Company>Ofwat - Water Services Regulation Authority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creator>Annelise Bunce</dc:creator>
  <cp:lastModifiedBy>AWS User</cp:lastModifiedBy>
  <cp:revision/>
  <cp:lastPrinted>2018-07-27T11:30:50Z</cp:lastPrinted>
  <dcterms:created xsi:type="dcterms:W3CDTF">2018-07-10T08:41:50Z</dcterms:created>
  <dcterms:modified xsi:type="dcterms:W3CDTF">2019-04-05T09:44:04Z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